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\\tp-dc\FolderRedirection\RCzarnik\Desktop\OLD\"/>
    </mc:Choice>
  </mc:AlternateContent>
  <xr:revisionPtr revIDLastSave="0" documentId="8_{05A1066A-6B99-49F8-8C73-E1FAE1196C10}" xr6:coauthVersionLast="37" xr6:coauthVersionMax="37" xr10:uidLastSave="{00000000-0000-0000-0000-000000000000}"/>
  <bookViews>
    <workbookView xWindow="0" yWindow="0" windowWidth="28800" windowHeight="13620" xr2:uid="{00000000-000D-0000-FFFF-FFFF00000000}"/>
  </bookViews>
  <sheets>
    <sheet name="Sheet1" sheetId="1" r:id="rId1"/>
  </sheets>
  <definedNames>
    <definedName name="_xlnm.Print_Titles" localSheetId="0">Sheet1!$4:$5</definedName>
    <definedName name="QB_BASIS_4" localSheetId="0" hidden="1">Sheet1!$L$3</definedName>
    <definedName name="QB_COLUMN_59200" localSheetId="0" hidden="1">Sheet1!$F$5</definedName>
    <definedName name="QB_COLUMN_63620" localSheetId="0" hidden="1">Sheet1!$J$5</definedName>
    <definedName name="QB_COLUMN_64430" localSheetId="0" hidden="1">Sheet1!$L$5</definedName>
    <definedName name="QB_COLUMN_76210" localSheetId="0" hidden="1">Sheet1!$H$5</definedName>
    <definedName name="QB_COMPANY_0" localSheetId="0" hidden="1">Sheet1!$A$1</definedName>
    <definedName name="QB_DATA_0" localSheetId="0" hidden="1">Sheet1!$8:$8,Sheet1!$9:$9,Sheet1!$10:$10,Sheet1!$11:$11,Sheet1!$12:$12,Sheet1!$13:$13,Sheet1!$14:$14,Sheet1!$15:$15,Sheet1!$16:$16,Sheet1!$17:$17,Sheet1!$18:$18,Sheet1!$19:$19,Sheet1!$20:$20,Sheet1!$21:$21,Sheet1!$24:$24,Sheet1!$25:$25</definedName>
    <definedName name="QB_DATA_1" localSheetId="0" hidden="1">Sheet1!$26:$26,Sheet1!$27:$27,Sheet1!$28:$28,Sheet1!$29:$29,Sheet1!$32:$32,Sheet1!$33:$33,Sheet1!$36:$36,Sheet1!$37:$37,Sheet1!$38:$38,Sheet1!$39:$39,Sheet1!$40:$40,Sheet1!$41:$41,Sheet1!$46:$46,Sheet1!$47:$47,Sheet1!$48:$48,Sheet1!$49:$49</definedName>
    <definedName name="QB_DATA_2" localSheetId="0" hidden="1">Sheet1!$50:$50,Sheet1!$51:$51,Sheet1!$52:$52,Sheet1!$55:$55,Sheet1!$56:$56,Sheet1!$59:$59,Sheet1!$60:$60,Sheet1!$61:$61,Sheet1!$62:$62,Sheet1!$63:$63,Sheet1!$64:$64,Sheet1!$70:$70,Sheet1!$71:$71,Sheet1!$72:$72,Sheet1!$73:$73,Sheet1!$74:$74</definedName>
    <definedName name="QB_DATA_3" localSheetId="0" hidden="1">Sheet1!$75:$75,Sheet1!$76:$76,Sheet1!$77:$77,Sheet1!$78:$78,Sheet1!$79:$79,Sheet1!$80:$80,Sheet1!$81:$81,Sheet1!$84:$84,Sheet1!$85:$85,Sheet1!$86:$86,Sheet1!$87:$87,Sheet1!$88:$88,Sheet1!$89:$89,Sheet1!$90:$90,Sheet1!$91:$91,Sheet1!$92:$92</definedName>
    <definedName name="QB_DATA_4" localSheetId="0" hidden="1">Sheet1!$93:$93,Sheet1!$94:$94,Sheet1!$95:$95,Sheet1!$96:$96,Sheet1!$97:$97,Sheet1!$98:$98,Sheet1!$99:$99,Sheet1!$102:$102,Sheet1!$103:$103,Sheet1!$104:$104,Sheet1!$105:$105,Sheet1!$106:$106,Sheet1!$107:$107,Sheet1!$108:$108,Sheet1!$109:$109,Sheet1!$110:$110</definedName>
    <definedName name="QB_DATA_5" localSheetId="0" hidden="1">Sheet1!$111:$111,Sheet1!$112:$112,Sheet1!$113:$113,Sheet1!$114:$114,Sheet1!$115:$115,Sheet1!$116:$116,Sheet1!$117:$117,Sheet1!$120:$120,Sheet1!$121:$121,Sheet1!$122:$122,Sheet1!$125:$125,Sheet1!$126:$126,Sheet1!$127:$127,Sheet1!$128:$128,Sheet1!$129:$129,Sheet1!$130:$130</definedName>
    <definedName name="QB_DATA_6" localSheetId="0" hidden="1">Sheet1!$131:$131,Sheet1!$132:$132,Sheet1!$133:$133,Sheet1!$134:$134,Sheet1!$135:$135,Sheet1!$136:$136,Sheet1!$137:$137,Sheet1!$138:$138,Sheet1!$141:$141,Sheet1!$142:$142,Sheet1!$143:$143,Sheet1!$144:$144,Sheet1!$145:$145,Sheet1!$146:$146,Sheet1!$147:$147,Sheet1!$148:$148</definedName>
    <definedName name="QB_DATA_7" localSheetId="0" hidden="1">Sheet1!$151:$151,Sheet1!$152:$152,Sheet1!$153:$153,Sheet1!$154:$154,Sheet1!$155:$155,Sheet1!$156:$156,Sheet1!$157:$157,Sheet1!$158:$158,Sheet1!$159:$159,Sheet1!$160:$160,Sheet1!$161:$161,Sheet1!$162:$162,Sheet1!$163:$163,Sheet1!$164:$164,Sheet1!$165:$165,Sheet1!$166:$166</definedName>
    <definedName name="QB_DATA_8" localSheetId="0" hidden="1">Sheet1!$167:$167,Sheet1!$168:$168,Sheet1!$169:$169,Sheet1!$170:$170,Sheet1!$171:$171,Sheet1!$172:$172,Sheet1!$173:$173,Sheet1!$174:$174,Sheet1!$175:$175,Sheet1!$176:$176,Sheet1!$177:$177,Sheet1!$178:$178</definedName>
    <definedName name="QB_DATE_1" localSheetId="0" hidden="1">Sheet1!$L$2</definedName>
    <definedName name="QB_FORMULA_0" localSheetId="0" hidden="1">Sheet1!$J$8,Sheet1!$L$8,Sheet1!$J$9,Sheet1!$L$9,Sheet1!$J$10,Sheet1!$L$10,Sheet1!$F$22,Sheet1!$H$22,Sheet1!$J$22,Sheet1!$L$22,Sheet1!$J$24,Sheet1!$L$24,Sheet1!$J$25,Sheet1!$L$25,Sheet1!$J$26,Sheet1!$L$26</definedName>
    <definedName name="QB_FORMULA_1" localSheetId="0" hidden="1">Sheet1!$J$27,Sheet1!$L$27,Sheet1!$J$28,Sheet1!$L$28,Sheet1!$J$29,Sheet1!$L$29,Sheet1!$F$30,Sheet1!$H$30,Sheet1!$J$30,Sheet1!$L$30,Sheet1!$J$32,Sheet1!$L$32,Sheet1!$J$33,Sheet1!$L$33,Sheet1!$F$34,Sheet1!$H$34</definedName>
    <definedName name="QB_FORMULA_10" localSheetId="0" hidden="1">Sheet1!$F$100,Sheet1!$H$100,Sheet1!$J$100,Sheet1!$L$100,Sheet1!$J$102,Sheet1!$L$102,Sheet1!$J$103,Sheet1!$L$103,Sheet1!$J$104,Sheet1!$L$104,Sheet1!$J$105,Sheet1!$L$105,Sheet1!$J$106,Sheet1!$L$106,Sheet1!$J$107,Sheet1!$L$107</definedName>
    <definedName name="QB_FORMULA_11" localSheetId="0" hidden="1">Sheet1!$J$108,Sheet1!$L$108,Sheet1!$J$109,Sheet1!$L$109,Sheet1!$J$110,Sheet1!$L$110,Sheet1!$J$111,Sheet1!$L$111,Sheet1!$J$112,Sheet1!$L$112,Sheet1!$J$113,Sheet1!$L$113,Sheet1!$J$114,Sheet1!$L$114,Sheet1!$J$115,Sheet1!$L$115</definedName>
    <definedName name="QB_FORMULA_12" localSheetId="0" hidden="1">Sheet1!$J$116,Sheet1!$L$116,Sheet1!$J$117,Sheet1!$L$117,Sheet1!$F$118,Sheet1!$H$118,Sheet1!$J$118,Sheet1!$L$118,Sheet1!$J$120,Sheet1!$L$120,Sheet1!$J$121,Sheet1!$L$121,Sheet1!$J$122,Sheet1!$L$122,Sheet1!$F$123,Sheet1!$H$123</definedName>
    <definedName name="QB_FORMULA_13" localSheetId="0" hidden="1">Sheet1!$J$123,Sheet1!$L$123,Sheet1!$J$126,Sheet1!$L$126,Sheet1!$J$127,Sheet1!$L$127,Sheet1!$J$128,Sheet1!$L$128,Sheet1!$J$129,Sheet1!$L$129,Sheet1!$J$130,Sheet1!$L$130,Sheet1!$J$131,Sheet1!$L$131,Sheet1!$J$132,Sheet1!$L$132</definedName>
    <definedName name="QB_FORMULA_14" localSheetId="0" hidden="1">Sheet1!$J$133,Sheet1!$L$133,Sheet1!$J$134,Sheet1!$L$134,Sheet1!$J$135,Sheet1!$L$135,Sheet1!$J$136,Sheet1!$L$136,Sheet1!$J$137,Sheet1!$L$137,Sheet1!$J$138,Sheet1!$L$138,Sheet1!$F$139,Sheet1!$H$139,Sheet1!$J$139,Sheet1!$L$139</definedName>
    <definedName name="QB_FORMULA_15" localSheetId="0" hidden="1">Sheet1!$J$141,Sheet1!$L$141,Sheet1!$J$142,Sheet1!$L$142,Sheet1!$J$143,Sheet1!$L$143,Sheet1!$J$144,Sheet1!$L$144,Sheet1!$J$145,Sheet1!$L$145,Sheet1!$J$146,Sheet1!$L$146,Sheet1!$J$147,Sheet1!$L$147,Sheet1!$J$148,Sheet1!$L$148</definedName>
    <definedName name="QB_FORMULA_16" localSheetId="0" hidden="1">Sheet1!$F$149,Sheet1!$H$149,Sheet1!$J$149,Sheet1!$L$149,Sheet1!$J$151,Sheet1!$L$151,Sheet1!$J$152,Sheet1!$L$152,Sheet1!$J$153,Sheet1!$L$153,Sheet1!$J$154,Sheet1!$L$154,Sheet1!$J$155,Sheet1!$L$155,Sheet1!$J$156,Sheet1!$L$156</definedName>
    <definedName name="QB_FORMULA_17" localSheetId="0" hidden="1">Sheet1!$J$157,Sheet1!$L$157,Sheet1!$J$158,Sheet1!$L$158,Sheet1!$J$159,Sheet1!$L$159,Sheet1!$J$160,Sheet1!$L$160,Sheet1!$J$161,Sheet1!$L$161,Sheet1!$J$162,Sheet1!$L$162,Sheet1!$J$163,Sheet1!$L$163,Sheet1!$J$164,Sheet1!$L$164</definedName>
    <definedName name="QB_FORMULA_18" localSheetId="0" hidden="1">Sheet1!$J$165,Sheet1!$L$165,Sheet1!$J$166,Sheet1!$L$166,Sheet1!$J$167,Sheet1!$L$167,Sheet1!$J$168,Sheet1!$L$168,Sheet1!$J$169,Sheet1!$L$169,Sheet1!$J$170,Sheet1!$L$170,Sheet1!$J$171,Sheet1!$L$171,Sheet1!$J$172,Sheet1!$L$172</definedName>
    <definedName name="QB_FORMULA_19" localSheetId="0" hidden="1">Sheet1!$J$173,Sheet1!$L$173,Sheet1!$J$174,Sheet1!$L$174,Sheet1!$J$175,Sheet1!$L$175,Sheet1!$J$176,Sheet1!$L$176,Sheet1!$J$177,Sheet1!$L$177,Sheet1!$J$178,Sheet1!$L$178,Sheet1!$F$179,Sheet1!$H$179,Sheet1!$J$179,Sheet1!$L$179</definedName>
    <definedName name="QB_FORMULA_2" localSheetId="0" hidden="1">Sheet1!$J$34,Sheet1!$L$34,Sheet1!$J$36,Sheet1!$L$36,Sheet1!$J$37,Sheet1!$L$37,Sheet1!$J$38,Sheet1!$L$38,Sheet1!$J$39,Sheet1!$L$39,Sheet1!$J$40,Sheet1!$L$40,Sheet1!$F$42,Sheet1!$H$42,Sheet1!$J$42,Sheet1!$L$42</definedName>
    <definedName name="QB_FORMULA_20" localSheetId="0" hidden="1">Sheet1!$F$180,Sheet1!$H$180,Sheet1!$J$180,Sheet1!$L$180,Sheet1!$F$181,Sheet1!$H$181,Sheet1!$J$181,Sheet1!$L$181</definedName>
    <definedName name="QB_FORMULA_3" localSheetId="0" hidden="1">Sheet1!$F$43,Sheet1!$H$43,Sheet1!$J$43,Sheet1!$L$43,Sheet1!$J$46,Sheet1!$L$46,Sheet1!$J$47,Sheet1!$L$47,Sheet1!$J$48,Sheet1!$L$48,Sheet1!$J$49,Sheet1!$L$49,Sheet1!$J$50,Sheet1!$L$50,Sheet1!$J$51,Sheet1!$L$51</definedName>
    <definedName name="QB_FORMULA_4" localSheetId="0" hidden="1">Sheet1!$J$52,Sheet1!$L$52,Sheet1!$F$53,Sheet1!$H$53,Sheet1!$J$53,Sheet1!$L$53,Sheet1!$J$55,Sheet1!$L$55,Sheet1!$J$56,Sheet1!$L$56,Sheet1!$F$57,Sheet1!$H$57,Sheet1!$J$57,Sheet1!$L$57,Sheet1!$J$59,Sheet1!$L$59</definedName>
    <definedName name="QB_FORMULA_5" localSheetId="0" hidden="1">Sheet1!$J$60,Sheet1!$L$60,Sheet1!$J$61,Sheet1!$L$61,Sheet1!$J$62,Sheet1!$L$62,Sheet1!$J$63,Sheet1!$L$63,Sheet1!$F$65,Sheet1!$H$65,Sheet1!$J$65,Sheet1!$L$65,Sheet1!$F$66,Sheet1!$H$66,Sheet1!$J$66,Sheet1!$L$66</definedName>
    <definedName name="QB_FORMULA_6" localSheetId="0" hidden="1">Sheet1!$F$67,Sheet1!$H$67,Sheet1!$J$67,Sheet1!$L$67,Sheet1!$J$70,Sheet1!$L$70,Sheet1!$J$71,Sheet1!$L$71,Sheet1!$J$72,Sheet1!$L$72,Sheet1!$J$73,Sheet1!$L$73,Sheet1!$J$74,Sheet1!$L$74,Sheet1!$J$75,Sheet1!$L$75</definedName>
    <definedName name="QB_FORMULA_7" localSheetId="0" hidden="1">Sheet1!$J$76,Sheet1!$L$76,Sheet1!$J$77,Sheet1!$L$77,Sheet1!$J$78,Sheet1!$L$78,Sheet1!$J$79,Sheet1!$L$79,Sheet1!$J$80,Sheet1!$L$80,Sheet1!$J$81,Sheet1!$L$81,Sheet1!$F$82,Sheet1!$H$82,Sheet1!$J$82,Sheet1!$L$82</definedName>
    <definedName name="QB_FORMULA_8" localSheetId="0" hidden="1">Sheet1!$J$84,Sheet1!$L$84,Sheet1!$J$85,Sheet1!$L$85,Sheet1!$J$86,Sheet1!$L$86,Sheet1!$J$87,Sheet1!$L$87,Sheet1!$J$88,Sheet1!$L$88,Sheet1!$J$89,Sheet1!$L$89,Sheet1!$J$90,Sheet1!$L$90,Sheet1!$J$91,Sheet1!$L$91</definedName>
    <definedName name="QB_FORMULA_9" localSheetId="0" hidden="1">Sheet1!$J$92,Sheet1!$L$92,Sheet1!$J$93,Sheet1!$L$93,Sheet1!$J$94,Sheet1!$L$94,Sheet1!$J$95,Sheet1!$L$95,Sheet1!$J$96,Sheet1!$L$96,Sheet1!$J$97,Sheet1!$L$97,Sheet1!$J$98,Sheet1!$L$98,Sheet1!$J$99,Sheet1!$L$99</definedName>
    <definedName name="QB_ROW_101240" localSheetId="0" hidden="1">Sheet1!$E$99</definedName>
    <definedName name="QB_ROW_103030" localSheetId="0" hidden="1">Sheet1!$D$101</definedName>
    <definedName name="QB_ROW_103330" localSheetId="0" hidden="1">Sheet1!$D$118</definedName>
    <definedName name="QB_ROW_104240" localSheetId="0" hidden="1">Sheet1!$E$102</definedName>
    <definedName name="QB_ROW_105240" localSheetId="0" hidden="1">Sheet1!$E$103</definedName>
    <definedName name="QB_ROW_106240" localSheetId="0" hidden="1">Sheet1!$E$104</definedName>
    <definedName name="QB_ROW_107240" localSheetId="0" hidden="1">Sheet1!$E$105</definedName>
    <definedName name="QB_ROW_108240" localSheetId="0" hidden="1">Sheet1!$E$106</definedName>
    <definedName name="QB_ROW_109240" localSheetId="0" hidden="1">Sheet1!$E$107</definedName>
    <definedName name="QB_ROW_110240" localSheetId="0" hidden="1">Sheet1!$E$108</definedName>
    <definedName name="QB_ROW_111240" localSheetId="0" hidden="1">Sheet1!$E$109</definedName>
    <definedName name="QB_ROW_112240" localSheetId="0" hidden="1">Sheet1!$E$110</definedName>
    <definedName name="QB_ROW_113240" localSheetId="0" hidden="1">Sheet1!$E$111</definedName>
    <definedName name="QB_ROW_114240" localSheetId="0" hidden="1">Sheet1!$E$114</definedName>
    <definedName name="QB_ROW_115240" localSheetId="0" hidden="1">Sheet1!$E$115</definedName>
    <definedName name="QB_ROW_116240" localSheetId="0" hidden="1">Sheet1!$E$116</definedName>
    <definedName name="QB_ROW_117240" localSheetId="0" hidden="1">Sheet1!$E$117</definedName>
    <definedName name="QB_ROW_118030" localSheetId="0" hidden="1">Sheet1!$D$119</definedName>
    <definedName name="QB_ROW_118330" localSheetId="0" hidden="1">Sheet1!$D$123</definedName>
    <definedName name="QB_ROW_119240" localSheetId="0" hidden="1">Sheet1!$E$120</definedName>
    <definedName name="QB_ROW_120240" localSheetId="0" hidden="1">Sheet1!$E$121</definedName>
    <definedName name="QB_ROW_121240" localSheetId="0" hidden="1">Sheet1!$E$122</definedName>
    <definedName name="QB_ROW_145030" localSheetId="0" hidden="1">Sheet1!$D$124</definedName>
    <definedName name="QB_ROW_145330" localSheetId="0" hidden="1">Sheet1!$D$139</definedName>
    <definedName name="QB_ROW_146030" localSheetId="0" hidden="1">Sheet1!$D$150</definedName>
    <definedName name="QB_ROW_146330" localSheetId="0" hidden="1">Sheet1!$D$179</definedName>
    <definedName name="QB_ROW_147030" localSheetId="0" hidden="1">Sheet1!$D$23</definedName>
    <definedName name="QB_ROW_147330" localSheetId="0" hidden="1">Sheet1!$D$30</definedName>
    <definedName name="QB_ROW_148030" localSheetId="0" hidden="1">Sheet1!$D$35</definedName>
    <definedName name="QB_ROW_148330" localSheetId="0" hidden="1">Sheet1!$D$42</definedName>
    <definedName name="QB_ROW_149030" localSheetId="0" hidden="1">Sheet1!$D$45</definedName>
    <definedName name="QB_ROW_149330" localSheetId="0" hidden="1">Sheet1!$D$53</definedName>
    <definedName name="QB_ROW_150030" localSheetId="0" hidden="1">Sheet1!$D$58</definedName>
    <definedName name="QB_ROW_150330" localSheetId="0" hidden="1">Sheet1!$D$65</definedName>
    <definedName name="QB_ROW_151240" localSheetId="0" hidden="1">Sheet1!$E$24</definedName>
    <definedName name="QB_ROW_153240" localSheetId="0" hidden="1">Sheet1!$E$25</definedName>
    <definedName name="QB_ROW_154240" localSheetId="0" hidden="1">Sheet1!$E$26</definedName>
    <definedName name="QB_ROW_155240" localSheetId="0" hidden="1">Sheet1!$E$36</definedName>
    <definedName name="QB_ROW_156240" localSheetId="0" hidden="1">Sheet1!$E$37</definedName>
    <definedName name="QB_ROW_157240" localSheetId="0" hidden="1">Sheet1!$E$38</definedName>
    <definedName name="QB_ROW_158240" localSheetId="0" hidden="1">Sheet1!$E$39</definedName>
    <definedName name="QB_ROW_159240" localSheetId="0" hidden="1">Sheet1!$E$40</definedName>
    <definedName name="QB_ROW_160240" localSheetId="0" hidden="1">Sheet1!$E$41</definedName>
    <definedName name="QB_ROW_161240" localSheetId="0" hidden="1">Sheet1!$E$46</definedName>
    <definedName name="QB_ROW_163240" localSheetId="0" hidden="1">Sheet1!$E$47</definedName>
    <definedName name="QB_ROW_164240" localSheetId="0" hidden="1">Sheet1!$E$48</definedName>
    <definedName name="QB_ROW_165240" localSheetId="0" hidden="1">Sheet1!$E$59</definedName>
    <definedName name="QB_ROW_166240" localSheetId="0" hidden="1">Sheet1!$E$60</definedName>
    <definedName name="QB_ROW_167240" localSheetId="0" hidden="1">Sheet1!$E$61</definedName>
    <definedName name="QB_ROW_168240" localSheetId="0" hidden="1">Sheet1!$E$62</definedName>
    <definedName name="QB_ROW_169240" localSheetId="0" hidden="1">Sheet1!$E$63</definedName>
    <definedName name="QB_ROW_170240" localSheetId="0" hidden="1">Sheet1!$E$64</definedName>
    <definedName name="QB_ROW_173030" localSheetId="0" hidden="1">Sheet1!$D$31</definedName>
    <definedName name="QB_ROW_173330" localSheetId="0" hidden="1">Sheet1!$D$34</definedName>
    <definedName name="QB_ROW_174030" localSheetId="0" hidden="1">Sheet1!$D$54</definedName>
    <definedName name="QB_ROW_174330" localSheetId="0" hidden="1">Sheet1!$D$57</definedName>
    <definedName name="QB_ROW_175030" localSheetId="0" hidden="1">Sheet1!$D$140</definedName>
    <definedName name="QB_ROW_175330" localSheetId="0" hidden="1">Sheet1!$D$149</definedName>
    <definedName name="QB_ROW_178240" localSheetId="0" hidden="1">Sheet1!$E$33</definedName>
    <definedName name="QB_ROW_179240" localSheetId="0" hidden="1">Sheet1!$E$55</definedName>
    <definedName name="QB_ROW_180240" localSheetId="0" hidden="1">Sheet1!$E$56</definedName>
    <definedName name="QB_ROW_181240" localSheetId="0" hidden="1">Sheet1!$E$126</definedName>
    <definedName name="QB_ROW_182240" localSheetId="0" hidden="1">Sheet1!$E$128</definedName>
    <definedName name="QB_ROW_18301" localSheetId="0" hidden="1">Sheet1!$A$181</definedName>
    <definedName name="QB_ROW_183240" localSheetId="0" hidden="1">Sheet1!$E$129</definedName>
    <definedName name="QB_ROW_184240" localSheetId="0" hidden="1">Sheet1!$E$130</definedName>
    <definedName name="QB_ROW_185240" localSheetId="0" hidden="1">Sheet1!$E$131</definedName>
    <definedName name="QB_ROW_186240" localSheetId="0" hidden="1">Sheet1!$E$132</definedName>
    <definedName name="QB_ROW_188240" localSheetId="0" hidden="1">Sheet1!$E$133</definedName>
    <definedName name="QB_ROW_189240" localSheetId="0" hidden="1">Sheet1!$E$134</definedName>
    <definedName name="QB_ROW_190240" localSheetId="0" hidden="1">Sheet1!$E$135</definedName>
    <definedName name="QB_ROW_191240" localSheetId="0" hidden="1">Sheet1!$E$136</definedName>
    <definedName name="QB_ROW_192240" localSheetId="0" hidden="1">Sheet1!$E$137</definedName>
    <definedName name="QB_ROW_195240" localSheetId="0" hidden="1">Sheet1!$E$138</definedName>
    <definedName name="QB_ROW_198240" localSheetId="0" hidden="1">Sheet1!$E$141</definedName>
    <definedName name="QB_ROW_199240" localSheetId="0" hidden="1">Sheet1!$E$142</definedName>
    <definedName name="QB_ROW_20022" localSheetId="0" hidden="1">Sheet1!$C$6</definedName>
    <definedName name="QB_ROW_200240" localSheetId="0" hidden="1">Sheet1!$E$143</definedName>
    <definedName name="QB_ROW_201240" localSheetId="0" hidden="1">Sheet1!$E$144</definedName>
    <definedName name="QB_ROW_202240" localSheetId="0" hidden="1">Sheet1!$E$145</definedName>
    <definedName name="QB_ROW_20322" localSheetId="0" hidden="1">Sheet1!$C$43</definedName>
    <definedName name="QB_ROW_203240" localSheetId="0" hidden="1">Sheet1!$E$146</definedName>
    <definedName name="QB_ROW_204240" localSheetId="0" hidden="1">Sheet1!$E$147</definedName>
    <definedName name="QB_ROW_205240" localSheetId="0" hidden="1">Sheet1!$E$148</definedName>
    <definedName name="QB_ROW_206240" localSheetId="0" hidden="1">Sheet1!$E$151</definedName>
    <definedName name="QB_ROW_207240" localSheetId="0" hidden="1">Sheet1!$E$152</definedName>
    <definedName name="QB_ROW_208240" localSheetId="0" hidden="1">Sheet1!$E$153</definedName>
    <definedName name="QB_ROW_209240" localSheetId="0" hidden="1">Sheet1!$E$154</definedName>
    <definedName name="QB_ROW_21022" localSheetId="0" hidden="1">Sheet1!$C$68</definedName>
    <definedName name="QB_ROW_210240" localSheetId="0" hidden="1">Sheet1!$E$155</definedName>
    <definedName name="QB_ROW_211240" localSheetId="0" hidden="1">Sheet1!$E$156</definedName>
    <definedName name="QB_ROW_212240" localSheetId="0" hidden="1">Sheet1!$E$157</definedName>
    <definedName name="QB_ROW_21322" localSheetId="0" hidden="1">Sheet1!$C$180</definedName>
    <definedName name="QB_ROW_213240" localSheetId="0" hidden="1">Sheet1!$E$158</definedName>
    <definedName name="QB_ROW_214240" localSheetId="0" hidden="1">Sheet1!$E$159</definedName>
    <definedName name="QB_ROW_215240" localSheetId="0" hidden="1">Sheet1!$E$160</definedName>
    <definedName name="QB_ROW_216240" localSheetId="0" hidden="1">Sheet1!$E$161</definedName>
    <definedName name="QB_ROW_217240" localSheetId="0" hidden="1">Sheet1!$E$162</definedName>
    <definedName name="QB_ROW_218240" localSheetId="0" hidden="1">Sheet1!$E$163</definedName>
    <definedName name="QB_ROW_219240" localSheetId="0" hidden="1">Sheet1!$E$164</definedName>
    <definedName name="QB_ROW_220240" localSheetId="0" hidden="1">Sheet1!$E$165</definedName>
    <definedName name="QB_ROW_221240" localSheetId="0" hidden="1">Sheet1!$E$166</definedName>
    <definedName name="QB_ROW_222240" localSheetId="0" hidden="1">Sheet1!$E$167</definedName>
    <definedName name="QB_ROW_223240" localSheetId="0" hidden="1">Sheet1!$E$168</definedName>
    <definedName name="QB_ROW_224240" localSheetId="0" hidden="1">Sheet1!$E$169</definedName>
    <definedName name="QB_ROW_225240" localSheetId="0" hidden="1">Sheet1!$E$170</definedName>
    <definedName name="QB_ROW_226240" localSheetId="0" hidden="1">Sheet1!$E$171</definedName>
    <definedName name="QB_ROW_227240" localSheetId="0" hidden="1">Sheet1!$E$172</definedName>
    <definedName name="QB_ROW_228240" localSheetId="0" hidden="1">Sheet1!$E$173</definedName>
    <definedName name="QB_ROW_229240" localSheetId="0" hidden="1">Sheet1!$E$174</definedName>
    <definedName name="QB_ROW_230240" localSheetId="0" hidden="1">Sheet1!$E$175</definedName>
    <definedName name="QB_ROW_231240" localSheetId="0" hidden="1">Sheet1!$E$176</definedName>
    <definedName name="QB_ROW_236240" localSheetId="0" hidden="1">Sheet1!$E$27</definedName>
    <definedName name="QB_ROW_237240" localSheetId="0" hidden="1">Sheet1!$E$28</definedName>
    <definedName name="QB_ROW_238240" localSheetId="0" hidden="1">Sheet1!$E$29</definedName>
    <definedName name="QB_ROW_239240" localSheetId="0" hidden="1">Sheet1!$E$49</definedName>
    <definedName name="QB_ROW_240240" localSheetId="0" hidden="1">Sheet1!$E$50</definedName>
    <definedName name="QB_ROW_241240" localSheetId="0" hidden="1">Sheet1!$E$51</definedName>
    <definedName name="QB_ROW_243240" localSheetId="0" hidden="1">Sheet1!$E$52</definedName>
    <definedName name="QB_ROW_251240" localSheetId="0" hidden="1">Sheet1!$E$80</definedName>
    <definedName name="QB_ROW_252240" localSheetId="0" hidden="1">Sheet1!$E$81</definedName>
    <definedName name="QB_ROW_253240" localSheetId="0" hidden="1">Sheet1!$E$112</definedName>
    <definedName name="QB_ROW_254240" localSheetId="0" hidden="1">Sheet1!$E$113</definedName>
    <definedName name="QB_ROW_256240" localSheetId="0" hidden="1">Sheet1!$E$17</definedName>
    <definedName name="QB_ROW_261240" localSheetId="0" hidden="1">Sheet1!$E$177</definedName>
    <definedName name="QB_ROW_266240" localSheetId="0" hidden="1">Sheet1!$E$15</definedName>
    <definedName name="QB_ROW_267240" localSheetId="0" hidden="1">Sheet1!$E$127</definedName>
    <definedName name="QB_ROW_269240" localSheetId="0" hidden="1">Sheet1!$E$178</definedName>
    <definedName name="QB_ROW_272240" localSheetId="0" hidden="1">Sheet1!$E$18</definedName>
    <definedName name="QB_ROW_27240" localSheetId="0" hidden="1">Sheet1!$E$79</definedName>
    <definedName name="QB_ROW_275240" localSheetId="0" hidden="1">Sheet1!$E$92</definedName>
    <definedName name="QB_ROW_281240" localSheetId="0" hidden="1">Sheet1!$E$125</definedName>
    <definedName name="QB_ROW_282240" localSheetId="0" hidden="1">Sheet1!$E$32</definedName>
    <definedName name="QB_ROW_59030" localSheetId="0" hidden="1">Sheet1!$D$7</definedName>
    <definedName name="QB_ROW_59330" localSheetId="0" hidden="1">Sheet1!$D$22</definedName>
    <definedName name="QB_ROW_60240" localSheetId="0" hidden="1">Sheet1!$E$8</definedName>
    <definedName name="QB_ROW_61240" localSheetId="0" hidden="1">Sheet1!$E$9</definedName>
    <definedName name="QB_ROW_62240" localSheetId="0" hidden="1">Sheet1!$E$10</definedName>
    <definedName name="QB_ROW_63240" localSheetId="0" hidden="1">Sheet1!$E$11</definedName>
    <definedName name="QB_ROW_64240" localSheetId="0" hidden="1">Sheet1!$E$12</definedName>
    <definedName name="QB_ROW_65240" localSheetId="0" hidden="1">Sheet1!$E$13</definedName>
    <definedName name="QB_ROW_67240" localSheetId="0" hidden="1">Sheet1!$E$14</definedName>
    <definedName name="QB_ROW_68240" localSheetId="0" hidden="1">Sheet1!$E$16</definedName>
    <definedName name="QB_ROW_69240" localSheetId="0" hidden="1">Sheet1!$E$19</definedName>
    <definedName name="QB_ROW_70240" localSheetId="0" hidden="1">Sheet1!$E$20</definedName>
    <definedName name="QB_ROW_73240" localSheetId="0" hidden="1">Sheet1!$E$21</definedName>
    <definedName name="QB_ROW_74030" localSheetId="0" hidden="1">Sheet1!$D$69</definedName>
    <definedName name="QB_ROW_74330" localSheetId="0" hidden="1">Sheet1!$D$82</definedName>
    <definedName name="QB_ROW_75240" localSheetId="0" hidden="1">Sheet1!$E$70</definedName>
    <definedName name="QB_ROW_76240" localSheetId="0" hidden="1">Sheet1!$E$71</definedName>
    <definedName name="QB_ROW_78240" localSheetId="0" hidden="1">Sheet1!$E$72</definedName>
    <definedName name="QB_ROW_79240" localSheetId="0" hidden="1">Sheet1!$E$73</definedName>
    <definedName name="QB_ROW_80240" localSheetId="0" hidden="1">Sheet1!$E$74</definedName>
    <definedName name="QB_ROW_81240" localSheetId="0" hidden="1">Sheet1!$E$75</definedName>
    <definedName name="QB_ROW_82240" localSheetId="0" hidden="1">Sheet1!$E$76</definedName>
    <definedName name="QB_ROW_83240" localSheetId="0" hidden="1">Sheet1!$E$77</definedName>
    <definedName name="QB_ROW_84240" localSheetId="0" hidden="1">Sheet1!$E$78</definedName>
    <definedName name="QB_ROW_85030" localSheetId="0" hidden="1">Sheet1!$D$83</definedName>
    <definedName name="QB_ROW_85330" localSheetId="0" hidden="1">Sheet1!$D$100</definedName>
    <definedName name="QB_ROW_86240" localSheetId="0" hidden="1">Sheet1!$E$84</definedName>
    <definedName name="QB_ROW_86311" localSheetId="0" hidden="1">Sheet1!$B$67</definedName>
    <definedName name="QB_ROW_87021" localSheetId="0" hidden="1">Sheet1!$C$44</definedName>
    <definedName name="QB_ROW_87240" localSheetId="0" hidden="1">Sheet1!$E$85</definedName>
    <definedName name="QB_ROW_87321" localSheetId="0" hidden="1">Sheet1!$C$66</definedName>
    <definedName name="QB_ROW_88240" localSheetId="0" hidden="1">Sheet1!$E$86</definedName>
    <definedName name="QB_ROW_89240" localSheetId="0" hidden="1">Sheet1!$E$87</definedName>
    <definedName name="QB_ROW_90240" localSheetId="0" hidden="1">Sheet1!$E$88</definedName>
    <definedName name="QB_ROW_91240" localSheetId="0" hidden="1">Sheet1!$E$89</definedName>
    <definedName name="QB_ROW_92240" localSheetId="0" hidden="1">Sheet1!$E$90</definedName>
    <definedName name="QB_ROW_93240" localSheetId="0" hidden="1">Sheet1!$E$91</definedName>
    <definedName name="QB_ROW_94240" localSheetId="0" hidden="1">Sheet1!$E$93</definedName>
    <definedName name="QB_ROW_95240" localSheetId="0" hidden="1">Sheet1!$E$94</definedName>
    <definedName name="QB_ROW_96240" localSheetId="0" hidden="1">Sheet1!$E$95</definedName>
    <definedName name="QB_ROW_97240" localSheetId="0" hidden="1">Sheet1!$E$96</definedName>
    <definedName name="QB_ROW_98240" localSheetId="0" hidden="1">Sheet1!$E$97</definedName>
    <definedName name="QB_ROW_99240" localSheetId="0" hidden="1">Sheet1!$E$98</definedName>
    <definedName name="QB_SUBTITLE_3" localSheetId="0" hidden="1">Sheet1!$A$3</definedName>
    <definedName name="QB_TIME_5" localSheetId="0" hidden="1">Sheet1!$L$1</definedName>
    <definedName name="QB_TITLE_2" localSheetId="0" hidden="1">Sheet1!$A$2</definedName>
    <definedName name="QBCANSUPPORTUPDATE" localSheetId="0">TRUE</definedName>
    <definedName name="QBCOMPANYFILENAME" localSheetId="0">"\\server2\Quickbooks\Company Files\The Place Master Association Inc.qbw"</definedName>
    <definedName name="QBENDDATE" localSheetId="0">20220831</definedName>
    <definedName name="QBHEADERSONSCREEN" localSheetId="0">TRUE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"b131670ec8ec4f85beee2eb173ff8790"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20220801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9" i="1" l="1"/>
  <c r="H179" i="1"/>
  <c r="F179" i="1"/>
  <c r="J179" i="1" s="1"/>
  <c r="L178" i="1"/>
  <c r="J178" i="1"/>
  <c r="L177" i="1"/>
  <c r="J177" i="1"/>
  <c r="L176" i="1"/>
  <c r="J176" i="1"/>
  <c r="L175" i="1"/>
  <c r="J175" i="1"/>
  <c r="L174" i="1"/>
  <c r="J174" i="1"/>
  <c r="L173" i="1"/>
  <c r="J173" i="1"/>
  <c r="L172" i="1"/>
  <c r="J172" i="1"/>
  <c r="L171" i="1"/>
  <c r="J171" i="1"/>
  <c r="L170" i="1"/>
  <c r="J170" i="1"/>
  <c r="L169" i="1"/>
  <c r="J169" i="1"/>
  <c r="L168" i="1"/>
  <c r="J168" i="1"/>
  <c r="L167" i="1"/>
  <c r="J167" i="1"/>
  <c r="L166" i="1"/>
  <c r="J166" i="1"/>
  <c r="L165" i="1"/>
  <c r="J165" i="1"/>
  <c r="L164" i="1"/>
  <c r="J164" i="1"/>
  <c r="L163" i="1"/>
  <c r="J163" i="1"/>
  <c r="L162" i="1"/>
  <c r="J162" i="1"/>
  <c r="L161" i="1"/>
  <c r="J161" i="1"/>
  <c r="L160" i="1"/>
  <c r="J160" i="1"/>
  <c r="L159" i="1"/>
  <c r="J159" i="1"/>
  <c r="L158" i="1"/>
  <c r="J158" i="1"/>
  <c r="L157" i="1"/>
  <c r="J157" i="1"/>
  <c r="L156" i="1"/>
  <c r="J156" i="1"/>
  <c r="L155" i="1"/>
  <c r="J155" i="1"/>
  <c r="L154" i="1"/>
  <c r="J154" i="1"/>
  <c r="L153" i="1"/>
  <c r="J153" i="1"/>
  <c r="L152" i="1"/>
  <c r="J152" i="1"/>
  <c r="L151" i="1"/>
  <c r="J151" i="1"/>
  <c r="L149" i="1"/>
  <c r="H149" i="1"/>
  <c r="J149" i="1" s="1"/>
  <c r="F149" i="1"/>
  <c r="L148" i="1"/>
  <c r="J148" i="1"/>
  <c r="L147" i="1"/>
  <c r="J147" i="1"/>
  <c r="L146" i="1"/>
  <c r="J146" i="1"/>
  <c r="L145" i="1"/>
  <c r="J145" i="1"/>
  <c r="L144" i="1"/>
  <c r="J144" i="1"/>
  <c r="L143" i="1"/>
  <c r="J143" i="1"/>
  <c r="L142" i="1"/>
  <c r="J142" i="1"/>
  <c r="L141" i="1"/>
  <c r="J141" i="1"/>
  <c r="H139" i="1"/>
  <c r="L139" i="1" s="1"/>
  <c r="F139" i="1"/>
  <c r="L138" i="1"/>
  <c r="J138" i="1"/>
  <c r="L137" i="1"/>
  <c r="J137" i="1"/>
  <c r="L136" i="1"/>
  <c r="J136" i="1"/>
  <c r="L135" i="1"/>
  <c r="J135" i="1"/>
  <c r="L134" i="1"/>
  <c r="J134" i="1"/>
  <c r="L133" i="1"/>
  <c r="J133" i="1"/>
  <c r="L132" i="1"/>
  <c r="J132" i="1"/>
  <c r="L131" i="1"/>
  <c r="J131" i="1"/>
  <c r="L130" i="1"/>
  <c r="J130" i="1"/>
  <c r="L129" i="1"/>
  <c r="J129" i="1"/>
  <c r="L128" i="1"/>
  <c r="J128" i="1"/>
  <c r="L127" i="1"/>
  <c r="J127" i="1"/>
  <c r="L126" i="1"/>
  <c r="J126" i="1"/>
  <c r="H123" i="1"/>
  <c r="L123" i="1" s="1"/>
  <c r="F123" i="1"/>
  <c r="L122" i="1"/>
  <c r="J122" i="1"/>
  <c r="L121" i="1"/>
  <c r="J121" i="1"/>
  <c r="L120" i="1"/>
  <c r="J120" i="1"/>
  <c r="L118" i="1"/>
  <c r="H118" i="1"/>
  <c r="J118" i="1" s="1"/>
  <c r="F118" i="1"/>
  <c r="L117" i="1"/>
  <c r="J117" i="1"/>
  <c r="L116" i="1"/>
  <c r="J116" i="1"/>
  <c r="L115" i="1"/>
  <c r="J115" i="1"/>
  <c r="L114" i="1"/>
  <c r="J114" i="1"/>
  <c r="L113" i="1"/>
  <c r="J113" i="1"/>
  <c r="L112" i="1"/>
  <c r="J112" i="1"/>
  <c r="L111" i="1"/>
  <c r="J111" i="1"/>
  <c r="L110" i="1"/>
  <c r="J110" i="1"/>
  <c r="L109" i="1"/>
  <c r="J109" i="1"/>
  <c r="L108" i="1"/>
  <c r="J108" i="1"/>
  <c r="L107" i="1"/>
  <c r="J107" i="1"/>
  <c r="L106" i="1"/>
  <c r="J106" i="1"/>
  <c r="L105" i="1"/>
  <c r="J105" i="1"/>
  <c r="L104" i="1"/>
  <c r="J104" i="1"/>
  <c r="L103" i="1"/>
  <c r="J103" i="1"/>
  <c r="L102" i="1"/>
  <c r="J102" i="1"/>
  <c r="H100" i="1"/>
  <c r="L100" i="1" s="1"/>
  <c r="F100" i="1"/>
  <c r="J100" i="1" s="1"/>
  <c r="L99" i="1"/>
  <c r="J99" i="1"/>
  <c r="L98" i="1"/>
  <c r="J98" i="1"/>
  <c r="L97" i="1"/>
  <c r="J97" i="1"/>
  <c r="L96" i="1"/>
  <c r="J96" i="1"/>
  <c r="L95" i="1"/>
  <c r="J95" i="1"/>
  <c r="L94" i="1"/>
  <c r="J94" i="1"/>
  <c r="L93" i="1"/>
  <c r="J93" i="1"/>
  <c r="L92" i="1"/>
  <c r="J92" i="1"/>
  <c r="L91" i="1"/>
  <c r="J91" i="1"/>
  <c r="L90" i="1"/>
  <c r="J90" i="1"/>
  <c r="L89" i="1"/>
  <c r="J89" i="1"/>
  <c r="L88" i="1"/>
  <c r="J88" i="1"/>
  <c r="L87" i="1"/>
  <c r="J87" i="1"/>
  <c r="L86" i="1"/>
  <c r="J86" i="1"/>
  <c r="L85" i="1"/>
  <c r="J85" i="1"/>
  <c r="L84" i="1"/>
  <c r="J84" i="1"/>
  <c r="H82" i="1"/>
  <c r="H180" i="1" s="1"/>
  <c r="L180" i="1" s="1"/>
  <c r="F82" i="1"/>
  <c r="F180" i="1" s="1"/>
  <c r="L81" i="1"/>
  <c r="J81" i="1"/>
  <c r="L80" i="1"/>
  <c r="J80" i="1"/>
  <c r="L79" i="1"/>
  <c r="J79" i="1"/>
  <c r="L78" i="1"/>
  <c r="J78" i="1"/>
  <c r="L77" i="1"/>
  <c r="J77" i="1"/>
  <c r="L76" i="1"/>
  <c r="J76" i="1"/>
  <c r="L75" i="1"/>
  <c r="J75" i="1"/>
  <c r="L74" i="1"/>
  <c r="J74" i="1"/>
  <c r="L73" i="1"/>
  <c r="J73" i="1"/>
  <c r="L72" i="1"/>
  <c r="J72" i="1"/>
  <c r="L71" i="1"/>
  <c r="J71" i="1"/>
  <c r="L70" i="1"/>
  <c r="J70" i="1"/>
  <c r="H65" i="1"/>
  <c r="L65" i="1" s="1"/>
  <c r="F65" i="1"/>
  <c r="J65" i="1" s="1"/>
  <c r="L63" i="1"/>
  <c r="J63" i="1"/>
  <c r="L62" i="1"/>
  <c r="J62" i="1"/>
  <c r="L61" i="1"/>
  <c r="J61" i="1"/>
  <c r="L60" i="1"/>
  <c r="J60" i="1"/>
  <c r="L59" i="1"/>
  <c r="J59" i="1"/>
  <c r="H57" i="1"/>
  <c r="L57" i="1" s="1"/>
  <c r="F57" i="1"/>
  <c r="L56" i="1"/>
  <c r="J56" i="1"/>
  <c r="L55" i="1"/>
  <c r="J55" i="1"/>
  <c r="L53" i="1"/>
  <c r="H53" i="1"/>
  <c r="F53" i="1"/>
  <c r="F66" i="1" s="1"/>
  <c r="L52" i="1"/>
  <c r="J52" i="1"/>
  <c r="L51" i="1"/>
  <c r="J51" i="1"/>
  <c r="L50" i="1"/>
  <c r="J50" i="1"/>
  <c r="L49" i="1"/>
  <c r="J49" i="1"/>
  <c r="L48" i="1"/>
  <c r="J48" i="1"/>
  <c r="L47" i="1"/>
  <c r="J47" i="1"/>
  <c r="L46" i="1"/>
  <c r="J46" i="1"/>
  <c r="H42" i="1"/>
  <c r="L42" i="1" s="1"/>
  <c r="F42" i="1"/>
  <c r="L40" i="1"/>
  <c r="J40" i="1"/>
  <c r="L39" i="1"/>
  <c r="J39" i="1"/>
  <c r="L38" i="1"/>
  <c r="J38" i="1"/>
  <c r="L37" i="1"/>
  <c r="J37" i="1"/>
  <c r="L36" i="1"/>
  <c r="J36" i="1"/>
  <c r="L34" i="1"/>
  <c r="H34" i="1"/>
  <c r="F34" i="1"/>
  <c r="J34" i="1" s="1"/>
  <c r="L33" i="1"/>
  <c r="J33" i="1"/>
  <c r="L32" i="1"/>
  <c r="J32" i="1"/>
  <c r="L30" i="1"/>
  <c r="H30" i="1"/>
  <c r="F30" i="1"/>
  <c r="J30" i="1" s="1"/>
  <c r="L29" i="1"/>
  <c r="J29" i="1"/>
  <c r="L28" i="1"/>
  <c r="J28" i="1"/>
  <c r="L27" i="1"/>
  <c r="J27" i="1"/>
  <c r="L26" i="1"/>
  <c r="J26" i="1"/>
  <c r="L25" i="1"/>
  <c r="J25" i="1"/>
  <c r="L24" i="1"/>
  <c r="J24" i="1"/>
  <c r="L22" i="1"/>
  <c r="H22" i="1"/>
  <c r="H43" i="1" s="1"/>
  <c r="F22" i="1"/>
  <c r="J22" i="1" s="1"/>
  <c r="L10" i="1"/>
  <c r="J10" i="1"/>
  <c r="L9" i="1"/>
  <c r="J9" i="1"/>
  <c r="L8" i="1"/>
  <c r="J8" i="1"/>
  <c r="J180" i="1" l="1"/>
  <c r="J42" i="1"/>
  <c r="J57" i="1"/>
  <c r="J123" i="1"/>
  <c r="J139" i="1"/>
  <c r="H66" i="1"/>
  <c r="L66" i="1" s="1"/>
  <c r="F43" i="1"/>
  <c r="J82" i="1"/>
  <c r="L82" i="1"/>
  <c r="J53" i="1"/>
  <c r="J43" i="1" l="1"/>
  <c r="F67" i="1"/>
  <c r="H67" i="1"/>
  <c r="J66" i="1"/>
  <c r="L43" i="1"/>
  <c r="H181" i="1" l="1"/>
  <c r="L181" i="1" s="1"/>
  <c r="L67" i="1"/>
  <c r="J67" i="1"/>
  <c r="F181" i="1"/>
  <c r="J181" i="1" l="1"/>
</calcChain>
</file>

<file path=xl/sharedStrings.xml><?xml version="1.0" encoding="utf-8"?>
<sst xmlns="http://schemas.openxmlformats.org/spreadsheetml/2006/main" count="185" uniqueCount="185">
  <si>
    <t>11:20 AM</t>
  </si>
  <si>
    <t>The Place Master Association Inc</t>
  </si>
  <si>
    <t>Profit &amp; Loss Budget vs. Actual</t>
  </si>
  <si>
    <t>Accrual Basis</t>
  </si>
  <si>
    <t>August 2022</t>
  </si>
  <si>
    <t>Aug 22</t>
  </si>
  <si>
    <t>Budget</t>
  </si>
  <si>
    <t>$ Over Budget</t>
  </si>
  <si>
    <t>% of Budget</t>
  </si>
  <si>
    <t>Income</t>
  </si>
  <si>
    <t>1-4 · Admin Income</t>
  </si>
  <si>
    <t>1-41090 · Maintenance Fees 52'</t>
  </si>
  <si>
    <t>1-41091 · Maintenance Fees 62'</t>
  </si>
  <si>
    <t>1-41092 · Maintenance Fees 75'</t>
  </si>
  <si>
    <t>1-41093 · Maintenance Fees Builder 52'</t>
  </si>
  <si>
    <t>1-41094 · Maintenance Fees Builder 62'</t>
  </si>
  <si>
    <t>1-41095 · Maintenance Fees Builder 75'</t>
  </si>
  <si>
    <t>1-41115 · Other Income</t>
  </si>
  <si>
    <t>1-41116 · Banquet/Room Rental Income</t>
  </si>
  <si>
    <t>1-41120 · Transfer Fess</t>
  </si>
  <si>
    <t>1-41200 · Resale Capital Contributions</t>
  </si>
  <si>
    <t>1-41300 · Activities Income</t>
  </si>
  <si>
    <t>1-41400 · Gate/Access Income</t>
  </si>
  <si>
    <t>1-41900 · Late Fees</t>
  </si>
  <si>
    <t>1-49020 · Interest Income</t>
  </si>
  <si>
    <t>Total 1-4 · Admin Income</t>
  </si>
  <si>
    <t>5-4 · Cafe Markeplace Income</t>
  </si>
  <si>
    <t>5-46010 · Cafe Marketplace Food Sales</t>
  </si>
  <si>
    <t>5-46030 · Cafe Marketplace Non-Food Sales</t>
  </si>
  <si>
    <t>5-46040 · Cafe Marketplace Soft Bev Sales</t>
  </si>
  <si>
    <t>5-46050 · Cafe Marketplace Beer Sales</t>
  </si>
  <si>
    <t>5-46060 · Cafe Marketplace Liguor Sales</t>
  </si>
  <si>
    <t>5-46070 · Cafe Marketplace Wine Sales</t>
  </si>
  <si>
    <t>Total 5-4 · Cafe Markeplace Income</t>
  </si>
  <si>
    <t>6-4 · Tennis Income</t>
  </si>
  <si>
    <t>6-48000 · Tennis Merchandise Income</t>
  </si>
  <si>
    <t>6-48020 · Tennis Soft Bev Sales</t>
  </si>
  <si>
    <t>Total 6-4 · Tennis Income</t>
  </si>
  <si>
    <t>8-4 · Restaurant Income</t>
  </si>
  <si>
    <t>8-46010 · Restaurant Food Sales</t>
  </si>
  <si>
    <t>8-46020 · Restaurant Beer Sales</t>
  </si>
  <si>
    <t>8-46030 · Restaurant Liquor Sales</t>
  </si>
  <si>
    <t>8-46040 · Restaurant Wine Sales</t>
  </si>
  <si>
    <t>8-46050 · Restaurant Soft Bev Sales</t>
  </si>
  <si>
    <t>8-46060 · Restaurant Equipment Rental</t>
  </si>
  <si>
    <t>Total 8-4 · Restaurant Income</t>
  </si>
  <si>
    <t>Total Income</t>
  </si>
  <si>
    <t>Cost of Goods Sold</t>
  </si>
  <si>
    <t>5-5 · Cafe Market Cost of Goods Sold</t>
  </si>
  <si>
    <t>5-56010 · COGS - Cafe Marketplace Food</t>
  </si>
  <si>
    <t>5-56030 · COGS - Cafe Marketplace Non-FD</t>
  </si>
  <si>
    <t>5-56040 · COGS -Cafe Marketplace Soft Bev</t>
  </si>
  <si>
    <t>5-56050 · COGS - Cafe Marketplace Beer</t>
  </si>
  <si>
    <t>5-56060 · COGS - Cafe Marketplace Liquor</t>
  </si>
  <si>
    <t>5-56070 · COGS - Cafe Marketplace Wine</t>
  </si>
  <si>
    <t>5-56080 · COGS - Cafe Mrkt Bar Perish</t>
  </si>
  <si>
    <t>Total 5-5 · Cafe Market Cost of Goods Sold</t>
  </si>
  <si>
    <t>6-5 · Tennis Cost of Goods Sold</t>
  </si>
  <si>
    <t>6-58010 · COGS - Tennis Merchandise</t>
  </si>
  <si>
    <t>6-58020 · COGS - Tennis Soft Beverage</t>
  </si>
  <si>
    <t>Total 6-5 · Tennis Cost of Goods Sold</t>
  </si>
  <si>
    <t>8-5 · Restaurant Cost of Goods Sold</t>
  </si>
  <si>
    <t>8-56010 · COGS - Restaurant Food</t>
  </si>
  <si>
    <t>8-56020 · COGS - Restaurant Beer</t>
  </si>
  <si>
    <t>8-56030 · COGS - Restaurant Liquor</t>
  </si>
  <si>
    <t>8-56040 · COGS - Restaurant Wine</t>
  </si>
  <si>
    <t>8-56050 · COGS - Restaurant Soft Beverage</t>
  </si>
  <si>
    <t>8-56060 · COGS -Restaurant Bar Perishable</t>
  </si>
  <si>
    <t>Total 8-5 · Restaurant Cost of Goods Sold</t>
  </si>
  <si>
    <t>Total COGS</t>
  </si>
  <si>
    <t>Gross Profit</t>
  </si>
  <si>
    <t>Expense</t>
  </si>
  <si>
    <t>1 · Admininstrative Expenses</t>
  </si>
  <si>
    <t>1-60010 · Annual Corporate Report</t>
  </si>
  <si>
    <t>1-60020 · Management Fees</t>
  </si>
  <si>
    <t>1-60200 · Computer Support</t>
  </si>
  <si>
    <t>1-60500 · Accounting (Review &amp; Tax Prep)</t>
  </si>
  <si>
    <t>1-60550 · Licenses/Fees/Taxes</t>
  </si>
  <si>
    <t>1-60570 · Insurance</t>
  </si>
  <si>
    <t>1-60580 · Office Supplies</t>
  </si>
  <si>
    <t>1-60581 · Community Website</t>
  </si>
  <si>
    <t>1-60660 · Professional Fees/Legal</t>
  </si>
  <si>
    <t>1-66000 · Management Payroll Expenses</t>
  </si>
  <si>
    <t>1-66002 · Management Payroll Taxes &amp; Fees</t>
  </si>
  <si>
    <t>1-66004 · Management Pay Related Grp Ins</t>
  </si>
  <si>
    <t>Total 1 · Admininstrative Expenses</t>
  </si>
  <si>
    <t>2 · Operating Expenses</t>
  </si>
  <si>
    <t>2-61020 · Electric</t>
  </si>
  <si>
    <t>2-61030 · Water &amp; Sewer</t>
  </si>
  <si>
    <t>2-61100 · Residents ID's</t>
  </si>
  <si>
    <t>2-61110 · Common Area Landscape Maint.</t>
  </si>
  <si>
    <t>2-61120 · Common Area Landscape Extras</t>
  </si>
  <si>
    <t>2-61130 · Common Area Tree Trimming</t>
  </si>
  <si>
    <t>2-61140 · Common Area Irrigation</t>
  </si>
  <si>
    <t>2-62010 · Alarm Monitoring</t>
  </si>
  <si>
    <t>2-62011 · Fire Safety Equip Insp &amp; Test</t>
  </si>
  <si>
    <t>2-62020 · Access Control - Gatehouse</t>
  </si>
  <si>
    <t>2-62030 · Gatehouse Maintenance</t>
  </si>
  <si>
    <t>2-62040 · Gatehouse Phones</t>
  </si>
  <si>
    <t>2-62050 · General Repairs</t>
  </si>
  <si>
    <t>2-62060 · Lake/Preserve Maint./Monitoring</t>
  </si>
  <si>
    <t>2-62070 · Aerators Maintenance</t>
  </si>
  <si>
    <t>2-62090 · Holiday Lights</t>
  </si>
  <si>
    <t>Total 2 · Operating Expenses</t>
  </si>
  <si>
    <t>3 · Recreation Area Expenses</t>
  </si>
  <si>
    <t>3-63000 · Rec Area Trash Removal</t>
  </si>
  <si>
    <t>3-63010 · Rec Area Telephone</t>
  </si>
  <si>
    <t>3-63020 · Rec Area Janitorial Supples</t>
  </si>
  <si>
    <t>3-63030 · Rec Area Pool/Spa Maintenance</t>
  </si>
  <si>
    <t>3-63040 · Rec Area Electric</t>
  </si>
  <si>
    <t>3-63050 · Rec Area Water &amp; Sewer</t>
  </si>
  <si>
    <t>3-63060 · Rec Area Maintenance</t>
  </si>
  <si>
    <t>3-63070 · Rec Area Landscape Contract</t>
  </si>
  <si>
    <t>3-63080 · Rec Area Landscape Extras</t>
  </si>
  <si>
    <t>3-63090 · Rec Area Payroll</t>
  </si>
  <si>
    <t>3-63091 · Rec Area Payroll Taxes &amp; Fees</t>
  </si>
  <si>
    <t>3-63092 · Rec Area Pay Related Grp Ins</t>
  </si>
  <si>
    <t>3-63095 · Rec Area Clubhouse Activities</t>
  </si>
  <si>
    <t>3-63100 · Rec Area Tennis Center</t>
  </si>
  <si>
    <t>3-63110 · Rec Area Restaurant</t>
  </si>
  <si>
    <t>3-63120 · Rec Area Cafe'/Marketplace</t>
  </si>
  <si>
    <t>Total 3 · Recreation Area Expenses</t>
  </si>
  <si>
    <t>4 · Home Site Maintenance</t>
  </si>
  <si>
    <t>4-65000 · Homes Landscape Maintenance</t>
  </si>
  <si>
    <t>4-65010 · Homes Mulch/White Fly</t>
  </si>
  <si>
    <t>4-65020 · Homes Irrigation Maintenance</t>
  </si>
  <si>
    <t>Total 4 · Home Site Maintenance</t>
  </si>
  <si>
    <t>5 · Cafe Marketplace Expenses</t>
  </si>
  <si>
    <t>5-63010 · Cafe Telephone</t>
  </si>
  <si>
    <t>5-60100 · Cafe Bank Charges/Cr Card Fees</t>
  </si>
  <si>
    <t>5-60140 · Cafe Employee Discount</t>
  </si>
  <si>
    <t>5-60200 · Cafe Computer Support</t>
  </si>
  <si>
    <t>5-60300 · Cafe Equip Repair &amp; Maintenance</t>
  </si>
  <si>
    <t>5-60400 · Cafe Ice Machine Lease</t>
  </si>
  <si>
    <t>5-60500 · Cafe Janitorial Supplies</t>
  </si>
  <si>
    <t>5-60600 · Cafe Laundry &amp; Linen</t>
  </si>
  <si>
    <t>5-60800 · Cafe Office Supplies</t>
  </si>
  <si>
    <t>5-60900 · Cafe Paper Supplies</t>
  </si>
  <si>
    <t>5-61000 · Cafe Payroll</t>
  </si>
  <si>
    <t>5-61100 · Cafe Payroll Taxes &amp; Fees</t>
  </si>
  <si>
    <t>5-61200 · Cafe Pay Related Grp Insurance</t>
  </si>
  <si>
    <t>5-61500 · Cafe Supplies</t>
  </si>
  <si>
    <t>Total 5 · Cafe Marketplace Expenses</t>
  </si>
  <si>
    <t>6 · Tennis Expenses</t>
  </si>
  <si>
    <t>6-62010 · Tennis Building Maintenance</t>
  </si>
  <si>
    <t>6-62020 · Tennis Computer Support</t>
  </si>
  <si>
    <t>6-62030 · Tennis Office Supplies</t>
  </si>
  <si>
    <t>6-62040 · Tennis Repairs/Maintenance</t>
  </si>
  <si>
    <t>6-62050 · Tennis Supplies Non-Office</t>
  </si>
  <si>
    <t>6-62060 · Tennis License/Education</t>
  </si>
  <si>
    <t>6-62070 · Tennis Events</t>
  </si>
  <si>
    <t>6-62080 · Tennis Uniforms</t>
  </si>
  <si>
    <t>Total 6 · Tennis Expenses</t>
  </si>
  <si>
    <t>8 · Restaurant Expenses</t>
  </si>
  <si>
    <t>8-60120 · Restaurant Bank Chg/Cr Card Fee</t>
  </si>
  <si>
    <t>8-60130 · Restaurant Computer Support</t>
  </si>
  <si>
    <t>8-60140 · Restaurant Discount -Emply Meal</t>
  </si>
  <si>
    <t>8-60150 · Restaurant Entertainment</t>
  </si>
  <si>
    <t>8-60160 · Restaurant Equipment Rental</t>
  </si>
  <si>
    <t>8-60170 · Restaurant Equip Repair &amp; Maint</t>
  </si>
  <si>
    <t>8-60180 · Restaurant Fire Protection</t>
  </si>
  <si>
    <t>8-60190 · Restaurant Ice Machine Lease</t>
  </si>
  <si>
    <t>8-60200 · Restaurant Janitorial/ Supplies</t>
  </si>
  <si>
    <t>8-60210 · Restaurant  LP Gas</t>
  </si>
  <si>
    <t>8-60220 · Restaurant Laundry &amp; Linen</t>
  </si>
  <si>
    <t>8-60230 · Restaurant Licenses/Permits</t>
  </si>
  <si>
    <t>8-60240 · Restaurant Office Supplies</t>
  </si>
  <si>
    <t>8-60250 · Restaurant Paper Supplies</t>
  </si>
  <si>
    <t>8-60260 · Restaurant Payroll</t>
  </si>
  <si>
    <t>8-60270 · Restaurant Payroll Taxes &amp; Fees</t>
  </si>
  <si>
    <t>8-60280 · Restaurant Pay Related Grp Ins</t>
  </si>
  <si>
    <t>8-60290 · Restaurant Pest Control</t>
  </si>
  <si>
    <t>8-60300 · Restaurant Printing/CopierLease</t>
  </si>
  <si>
    <t>8-60310 · Restaurant Register Supplies</t>
  </si>
  <si>
    <t>8-60320 · Restaurant Service Agreements</t>
  </si>
  <si>
    <t>8-60330 · Restaurant Supplies</t>
  </si>
  <si>
    <t>8-60340 · Rest China/Glass/Silver Supply</t>
  </si>
  <si>
    <t>8-60350 · Rest Telephone-Cell Phone Reimb</t>
  </si>
  <si>
    <t>8-60360 · Restaurant Trash Removal</t>
  </si>
  <si>
    <t>8-60370 · Restaurant Uniforms</t>
  </si>
  <si>
    <t>8-60380 · Restaurant Utilities (Elec)</t>
  </si>
  <si>
    <t>8-60390 · Restaurant Utilities (W/S)</t>
  </si>
  <si>
    <t>Total 8 · Restaurant Expenses</t>
  </si>
  <si>
    <t>Total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</si>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</sst>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#,##0.00;\-#,##0.00"/>
    <numFmt numFmtId="166" formatCode="#,##0.0#%;\-#,##0.0#%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12"/>
      <color rgb="FF323232"/>
      <name val="Arial"/>
      <family val="2"/>
    </font>
    <font>
      <b/>
      <sz val="14"/>
      <color rgb="FF323232"/>
      <name val="Arial"/>
      <family val="2"/>
    </font>
    <font>
      <b/>
      <sz val="10"/>
      <color rgb="FF323232"/>
      <name val="Arial"/>
      <family val="2"/>
    </font>
    <font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5" fontId="5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165" fontId="5" fillId="0" borderId="3" xfId="0" applyNumberFormat="1" applyFont="1" applyBorder="1"/>
    <xf numFmtId="166" fontId="5" fillId="0" borderId="3" xfId="0" applyNumberFormat="1" applyFont="1" applyBorder="1"/>
    <xf numFmtId="165" fontId="5" fillId="0" borderId="0" xfId="0" applyNumberFormat="1" applyFont="1" applyBorder="1"/>
    <xf numFmtId="166" fontId="5" fillId="0" borderId="0" xfId="0" applyNumberFormat="1" applyFont="1" applyBorder="1"/>
    <xf numFmtId="165" fontId="5" fillId="0" borderId="4" xfId="0" applyNumberFormat="1" applyFont="1" applyBorder="1"/>
    <xf numFmtId="166" fontId="5" fillId="0" borderId="4" xfId="0" applyNumberFormat="1" applyFont="1" applyBorder="1"/>
    <xf numFmtId="165" fontId="5" fillId="0" borderId="5" xfId="0" applyNumberFormat="1" applyFont="1" applyBorder="1"/>
    <xf numFmtId="166" fontId="5" fillId="0" borderId="5" xfId="0" applyNumberFormat="1" applyFont="1" applyBorder="1"/>
    <xf numFmtId="165" fontId="1" fillId="0" borderId="6" xfId="0" applyNumberFormat="1" applyFont="1" applyBorder="1"/>
    <xf numFmtId="166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82"/>
  <sheetViews>
    <sheetView tabSelected="1" workbookViewId="0">
      <pane xSplit="5" ySplit="5" topLeftCell="F123" activePane="bottomRight" state="frozenSplit"/>
      <selection pane="topRight" activeCell="F1" sqref="F1"/>
      <selection pane="bottomLeft" activeCell="A6" sqref="A6"/>
      <selection pane="bottomRight"/>
    </sheetView>
  </sheetViews>
  <sheetFormatPr defaultRowHeight="15" x14ac:dyDescent="0.25"/>
  <cols>
    <col min="1" max="4" width="3" style="28" customWidth="1"/>
    <col min="5" max="5" width="36" style="28" customWidth="1"/>
    <col min="6" max="6" width="8.7109375" style="29" bestFit="1" customWidth="1"/>
    <col min="7" max="7" width="2.28515625" style="29" customWidth="1"/>
    <col min="8" max="8" width="8.7109375" style="29" bestFit="1" customWidth="1"/>
    <col min="9" max="9" width="2.28515625" style="29" customWidth="1"/>
    <col min="10" max="10" width="12" style="29" bestFit="1" customWidth="1"/>
    <col min="11" max="11" width="2.28515625" style="29" customWidth="1"/>
    <col min="12" max="12" width="11.5703125" style="29" bestFit="1" customWidth="1"/>
  </cols>
  <sheetData>
    <row r="1" spans="1:12" ht="15.75" x14ac:dyDescent="0.25">
      <c r="A1" s="3" t="s">
        <v>1</v>
      </c>
      <c r="B1" s="2"/>
      <c r="C1" s="2"/>
      <c r="D1" s="2"/>
      <c r="E1" s="2"/>
      <c r="F1" s="1"/>
      <c r="G1" s="1"/>
      <c r="H1" s="1"/>
      <c r="I1" s="1"/>
      <c r="J1" s="1"/>
      <c r="K1" s="1"/>
      <c r="L1" s="22" t="s">
        <v>0</v>
      </c>
    </row>
    <row r="2" spans="1:12" ht="18" x14ac:dyDescent="0.25">
      <c r="A2" s="4" t="s">
        <v>2</v>
      </c>
      <c r="B2" s="2"/>
      <c r="C2" s="2"/>
      <c r="D2" s="2"/>
      <c r="E2" s="2"/>
      <c r="F2" s="1"/>
      <c r="G2" s="1"/>
      <c r="H2" s="1"/>
      <c r="I2" s="1"/>
      <c r="J2" s="1"/>
      <c r="K2" s="1"/>
      <c r="L2" s="23">
        <v>44826</v>
      </c>
    </row>
    <row r="3" spans="1:12" x14ac:dyDescent="0.25">
      <c r="A3" s="5" t="s">
        <v>4</v>
      </c>
      <c r="B3" s="2"/>
      <c r="C3" s="2"/>
      <c r="D3" s="2"/>
      <c r="E3" s="2"/>
      <c r="F3" s="1"/>
      <c r="G3" s="1"/>
      <c r="H3" s="1"/>
      <c r="I3" s="1"/>
      <c r="J3" s="1"/>
      <c r="K3" s="1"/>
      <c r="L3" s="22" t="s">
        <v>3</v>
      </c>
    </row>
    <row r="4" spans="1:12" ht="15.75" thickBot="1" x14ac:dyDescent="0.3">
      <c r="A4" s="2"/>
      <c r="B4" s="2"/>
      <c r="C4" s="2"/>
      <c r="D4" s="2"/>
      <c r="E4" s="2"/>
      <c r="F4" s="7"/>
      <c r="G4" s="6"/>
      <c r="H4" s="7"/>
      <c r="I4" s="6"/>
      <c r="J4" s="7"/>
      <c r="K4" s="6"/>
      <c r="L4" s="7"/>
    </row>
    <row r="5" spans="1:12" s="27" customFormat="1" ht="16.5" thickTop="1" thickBot="1" x14ac:dyDescent="0.3">
      <c r="A5" s="24"/>
      <c r="B5" s="24"/>
      <c r="C5" s="24"/>
      <c r="D5" s="24"/>
      <c r="E5" s="24"/>
      <c r="F5" s="25" t="s">
        <v>5</v>
      </c>
      <c r="G5" s="26"/>
      <c r="H5" s="25" t="s">
        <v>6</v>
      </c>
      <c r="I5" s="26"/>
      <c r="J5" s="25" t="s">
        <v>7</v>
      </c>
      <c r="K5" s="26"/>
      <c r="L5" s="25" t="s">
        <v>8</v>
      </c>
    </row>
    <row r="6" spans="1:12" ht="15.75" thickTop="1" x14ac:dyDescent="0.25">
      <c r="A6" s="2"/>
      <c r="B6" s="2"/>
      <c r="C6" s="2" t="s">
        <v>9</v>
      </c>
      <c r="D6" s="2"/>
      <c r="E6" s="2"/>
      <c r="F6" s="8"/>
      <c r="G6" s="9"/>
      <c r="H6" s="8"/>
      <c r="I6" s="9"/>
      <c r="J6" s="8"/>
      <c r="K6" s="9"/>
      <c r="L6" s="10"/>
    </row>
    <row r="7" spans="1:12" x14ac:dyDescent="0.25">
      <c r="A7" s="2"/>
      <c r="B7" s="2"/>
      <c r="C7" s="2"/>
      <c r="D7" s="2" t="s">
        <v>10</v>
      </c>
      <c r="E7" s="2"/>
      <c r="F7" s="8"/>
      <c r="G7" s="9"/>
      <c r="H7" s="8"/>
      <c r="I7" s="9"/>
      <c r="J7" s="8"/>
      <c r="K7" s="9"/>
      <c r="L7" s="10"/>
    </row>
    <row r="8" spans="1:12" x14ac:dyDescent="0.25">
      <c r="A8" s="2"/>
      <c r="B8" s="2"/>
      <c r="C8" s="2"/>
      <c r="D8" s="2"/>
      <c r="E8" s="2" t="s">
        <v>11</v>
      </c>
      <c r="F8" s="8">
        <v>178740.11</v>
      </c>
      <c r="G8" s="9"/>
      <c r="H8" s="8">
        <v>200373</v>
      </c>
      <c r="I8" s="9"/>
      <c r="J8" s="8">
        <f>ROUND((F8-H8),5)</f>
        <v>-21632.89</v>
      </c>
      <c r="K8" s="9"/>
      <c r="L8" s="10">
        <f>ROUND(IF(H8=0, IF(F8=0, 0, 1), F8/H8),5)</f>
        <v>0.89204000000000006</v>
      </c>
    </row>
    <row r="9" spans="1:12" x14ac:dyDescent="0.25">
      <c r="A9" s="2"/>
      <c r="B9" s="2"/>
      <c r="C9" s="2"/>
      <c r="D9" s="2"/>
      <c r="E9" s="2" t="s">
        <v>12</v>
      </c>
      <c r="F9" s="8">
        <v>166031.35</v>
      </c>
      <c r="G9" s="9"/>
      <c r="H9" s="8">
        <v>159339</v>
      </c>
      <c r="I9" s="9"/>
      <c r="J9" s="8">
        <f>ROUND((F9-H9),5)</f>
        <v>6692.35</v>
      </c>
      <c r="K9" s="9"/>
      <c r="L9" s="10">
        <f>ROUND(IF(H9=0, IF(F9=0, 0, 1), F9/H9),5)</f>
        <v>1.042</v>
      </c>
    </row>
    <row r="10" spans="1:12" x14ac:dyDescent="0.25">
      <c r="A10" s="2"/>
      <c r="B10" s="2"/>
      <c r="C10" s="2"/>
      <c r="D10" s="2"/>
      <c r="E10" s="2" t="s">
        <v>13</v>
      </c>
      <c r="F10" s="8">
        <v>71814.91</v>
      </c>
      <c r="G10" s="9"/>
      <c r="H10" s="8">
        <v>85859</v>
      </c>
      <c r="I10" s="9"/>
      <c r="J10" s="8">
        <f>ROUND((F10-H10),5)</f>
        <v>-14044.09</v>
      </c>
      <c r="K10" s="9"/>
      <c r="L10" s="10">
        <f>ROUND(IF(H10=0, IF(F10=0, 0, 1), F10/H10),5)</f>
        <v>0.83643000000000001</v>
      </c>
    </row>
    <row r="11" spans="1:12" x14ac:dyDescent="0.25">
      <c r="A11" s="2"/>
      <c r="B11" s="2"/>
      <c r="C11" s="2"/>
      <c r="D11" s="2"/>
      <c r="E11" s="2" t="s">
        <v>14</v>
      </c>
      <c r="F11" s="8">
        <v>7578.19</v>
      </c>
      <c r="G11" s="9"/>
      <c r="H11" s="8"/>
      <c r="I11" s="9"/>
      <c r="J11" s="8"/>
      <c r="K11" s="9"/>
      <c r="L11" s="10"/>
    </row>
    <row r="12" spans="1:12" x14ac:dyDescent="0.25">
      <c r="A12" s="2"/>
      <c r="B12" s="2"/>
      <c r="C12" s="2"/>
      <c r="D12" s="2"/>
      <c r="E12" s="2" t="s">
        <v>15</v>
      </c>
      <c r="F12" s="8">
        <v>5719.12</v>
      </c>
      <c r="G12" s="9"/>
      <c r="H12" s="8"/>
      <c r="I12" s="9"/>
      <c r="J12" s="8"/>
      <c r="K12" s="9"/>
      <c r="L12" s="10"/>
    </row>
    <row r="13" spans="1:12" x14ac:dyDescent="0.25">
      <c r="A13" s="2"/>
      <c r="B13" s="2"/>
      <c r="C13" s="2"/>
      <c r="D13" s="2"/>
      <c r="E13" s="2" t="s">
        <v>16</v>
      </c>
      <c r="F13" s="8">
        <v>3315.69</v>
      </c>
      <c r="G13" s="9"/>
      <c r="H13" s="8"/>
      <c r="I13" s="9"/>
      <c r="J13" s="8"/>
      <c r="K13" s="9"/>
      <c r="L13" s="10"/>
    </row>
    <row r="14" spans="1:12" x14ac:dyDescent="0.25">
      <c r="A14" s="2"/>
      <c r="B14" s="2"/>
      <c r="C14" s="2"/>
      <c r="D14" s="2"/>
      <c r="E14" s="2" t="s">
        <v>17</v>
      </c>
      <c r="F14" s="8">
        <v>221.79</v>
      </c>
      <c r="G14" s="9"/>
      <c r="H14" s="8"/>
      <c r="I14" s="9"/>
      <c r="J14" s="8"/>
      <c r="K14" s="9"/>
      <c r="L14" s="10"/>
    </row>
    <row r="15" spans="1:12" x14ac:dyDescent="0.25">
      <c r="A15" s="2"/>
      <c r="B15" s="2"/>
      <c r="C15" s="2"/>
      <c r="D15" s="2"/>
      <c r="E15" s="2" t="s">
        <v>18</v>
      </c>
      <c r="F15" s="8">
        <v>98</v>
      </c>
      <c r="G15" s="9"/>
      <c r="H15" s="8"/>
      <c r="I15" s="9"/>
      <c r="J15" s="8"/>
      <c r="K15" s="9"/>
      <c r="L15" s="10"/>
    </row>
    <row r="16" spans="1:12" x14ac:dyDescent="0.25">
      <c r="A16" s="2"/>
      <c r="B16" s="2"/>
      <c r="C16" s="2"/>
      <c r="D16" s="2"/>
      <c r="E16" s="2" t="s">
        <v>19</v>
      </c>
      <c r="F16" s="8">
        <v>469.48</v>
      </c>
      <c r="G16" s="9"/>
      <c r="H16" s="8"/>
      <c r="I16" s="9"/>
      <c r="J16" s="8"/>
      <c r="K16" s="9"/>
      <c r="L16" s="10"/>
    </row>
    <row r="17" spans="1:12" x14ac:dyDescent="0.25">
      <c r="A17" s="2"/>
      <c r="B17" s="2"/>
      <c r="C17" s="2"/>
      <c r="D17" s="2"/>
      <c r="E17" s="2" t="s">
        <v>20</v>
      </c>
      <c r="F17" s="8">
        <v>5000</v>
      </c>
      <c r="G17" s="9"/>
      <c r="H17" s="8"/>
      <c r="I17" s="9"/>
      <c r="J17" s="8"/>
      <c r="K17" s="9"/>
      <c r="L17" s="10"/>
    </row>
    <row r="18" spans="1:12" x14ac:dyDescent="0.25">
      <c r="A18" s="2"/>
      <c r="B18" s="2"/>
      <c r="C18" s="2"/>
      <c r="D18" s="2"/>
      <c r="E18" s="2" t="s">
        <v>21</v>
      </c>
      <c r="F18" s="8">
        <v>1100</v>
      </c>
      <c r="G18" s="9"/>
      <c r="H18" s="8"/>
      <c r="I18" s="9"/>
      <c r="J18" s="8"/>
      <c r="K18" s="9"/>
      <c r="L18" s="10"/>
    </row>
    <row r="19" spans="1:12" x14ac:dyDescent="0.25">
      <c r="A19" s="2"/>
      <c r="B19" s="2"/>
      <c r="C19" s="2"/>
      <c r="D19" s="2"/>
      <c r="E19" s="2" t="s">
        <v>22</v>
      </c>
      <c r="F19" s="8">
        <v>1260</v>
      </c>
      <c r="G19" s="9"/>
      <c r="H19" s="8"/>
      <c r="I19" s="9"/>
      <c r="J19" s="8"/>
      <c r="K19" s="9"/>
      <c r="L19" s="10"/>
    </row>
    <row r="20" spans="1:12" x14ac:dyDescent="0.25">
      <c r="A20" s="2"/>
      <c r="B20" s="2"/>
      <c r="C20" s="2"/>
      <c r="D20" s="2"/>
      <c r="E20" s="2" t="s">
        <v>23</v>
      </c>
      <c r="F20" s="8">
        <v>-41.36</v>
      </c>
      <c r="G20" s="9"/>
      <c r="H20" s="8"/>
      <c r="I20" s="9"/>
      <c r="J20" s="8"/>
      <c r="K20" s="9"/>
      <c r="L20" s="10"/>
    </row>
    <row r="21" spans="1:12" ht="15.75" thickBot="1" x14ac:dyDescent="0.3">
      <c r="A21" s="2"/>
      <c r="B21" s="2"/>
      <c r="C21" s="2"/>
      <c r="D21" s="2"/>
      <c r="E21" s="2" t="s">
        <v>24</v>
      </c>
      <c r="F21" s="11">
        <v>69.45</v>
      </c>
      <c r="G21" s="9"/>
      <c r="H21" s="11"/>
      <c r="I21" s="9"/>
      <c r="J21" s="11"/>
      <c r="K21" s="9"/>
      <c r="L21" s="12"/>
    </row>
    <row r="22" spans="1:12" x14ac:dyDescent="0.25">
      <c r="A22" s="2"/>
      <c r="B22" s="2"/>
      <c r="C22" s="2"/>
      <c r="D22" s="2" t="s">
        <v>25</v>
      </c>
      <c r="E22" s="2"/>
      <c r="F22" s="8">
        <f>ROUND(SUM(F7:F21),5)</f>
        <v>441376.73</v>
      </c>
      <c r="G22" s="9"/>
      <c r="H22" s="8">
        <f>ROUND(SUM(H7:H21),5)</f>
        <v>445571</v>
      </c>
      <c r="I22" s="9"/>
      <c r="J22" s="8">
        <f>ROUND((F22-H22),5)</f>
        <v>-4194.2700000000004</v>
      </c>
      <c r="K22" s="9"/>
      <c r="L22" s="10">
        <f>ROUND(IF(H22=0, IF(F22=0, 0, 1), F22/H22),5)</f>
        <v>0.99058999999999997</v>
      </c>
    </row>
    <row r="23" spans="1:12" x14ac:dyDescent="0.25">
      <c r="A23" s="2"/>
      <c r="B23" s="2"/>
      <c r="C23" s="2"/>
      <c r="D23" s="2" t="s">
        <v>26</v>
      </c>
      <c r="E23" s="2"/>
      <c r="F23" s="8"/>
      <c r="G23" s="9"/>
      <c r="H23" s="8"/>
      <c r="I23" s="9"/>
      <c r="J23" s="8"/>
      <c r="K23" s="9"/>
      <c r="L23" s="10"/>
    </row>
    <row r="24" spans="1:12" x14ac:dyDescent="0.25">
      <c r="A24" s="2"/>
      <c r="B24" s="2"/>
      <c r="C24" s="2"/>
      <c r="D24" s="2"/>
      <c r="E24" s="2" t="s">
        <v>27</v>
      </c>
      <c r="F24" s="8">
        <v>10953.4</v>
      </c>
      <c r="G24" s="9"/>
      <c r="H24" s="8">
        <v>9690</v>
      </c>
      <c r="I24" s="9"/>
      <c r="J24" s="8">
        <f t="shared" ref="J24:J30" si="0">ROUND((F24-H24),5)</f>
        <v>1263.4000000000001</v>
      </c>
      <c r="K24" s="9"/>
      <c r="L24" s="10">
        <f t="shared" ref="L24:L30" si="1">ROUND(IF(H24=0, IF(F24=0, 0, 1), F24/H24),5)</f>
        <v>1.1303799999999999</v>
      </c>
    </row>
    <row r="25" spans="1:12" x14ac:dyDescent="0.25">
      <c r="A25" s="2"/>
      <c r="B25" s="2"/>
      <c r="C25" s="2"/>
      <c r="D25" s="2"/>
      <c r="E25" s="2" t="s">
        <v>28</v>
      </c>
      <c r="F25" s="8">
        <v>340.47</v>
      </c>
      <c r="G25" s="9"/>
      <c r="H25" s="8">
        <v>570</v>
      </c>
      <c r="I25" s="9"/>
      <c r="J25" s="8">
        <f t="shared" si="0"/>
        <v>-229.53</v>
      </c>
      <c r="K25" s="9"/>
      <c r="L25" s="10">
        <f t="shared" si="1"/>
        <v>0.59731999999999996</v>
      </c>
    </row>
    <row r="26" spans="1:12" x14ac:dyDescent="0.25">
      <c r="A26" s="2"/>
      <c r="B26" s="2"/>
      <c r="C26" s="2"/>
      <c r="D26" s="2"/>
      <c r="E26" s="2" t="s">
        <v>29</v>
      </c>
      <c r="F26" s="8">
        <v>3009.95</v>
      </c>
      <c r="G26" s="9"/>
      <c r="H26" s="8">
        <v>3420</v>
      </c>
      <c r="I26" s="9"/>
      <c r="J26" s="8">
        <f t="shared" si="0"/>
        <v>-410.05</v>
      </c>
      <c r="K26" s="9"/>
      <c r="L26" s="10">
        <f t="shared" si="1"/>
        <v>0.88009999999999999</v>
      </c>
    </row>
    <row r="27" spans="1:12" x14ac:dyDescent="0.25">
      <c r="A27" s="2"/>
      <c r="B27" s="2"/>
      <c r="C27" s="2"/>
      <c r="D27" s="2"/>
      <c r="E27" s="2" t="s">
        <v>30</v>
      </c>
      <c r="F27" s="8">
        <v>467.25</v>
      </c>
      <c r="G27" s="9"/>
      <c r="H27" s="8">
        <v>1140</v>
      </c>
      <c r="I27" s="9"/>
      <c r="J27" s="8">
        <f t="shared" si="0"/>
        <v>-672.75</v>
      </c>
      <c r="K27" s="9"/>
      <c r="L27" s="10">
        <f t="shared" si="1"/>
        <v>0.40987000000000001</v>
      </c>
    </row>
    <row r="28" spans="1:12" x14ac:dyDescent="0.25">
      <c r="A28" s="2"/>
      <c r="B28" s="2"/>
      <c r="C28" s="2"/>
      <c r="D28" s="2"/>
      <c r="E28" s="2" t="s">
        <v>31</v>
      </c>
      <c r="F28" s="8">
        <v>47.75</v>
      </c>
      <c r="G28" s="9"/>
      <c r="H28" s="8">
        <v>570</v>
      </c>
      <c r="I28" s="9"/>
      <c r="J28" s="8">
        <f t="shared" si="0"/>
        <v>-522.25</v>
      </c>
      <c r="K28" s="9"/>
      <c r="L28" s="10">
        <f t="shared" si="1"/>
        <v>8.3769999999999997E-2</v>
      </c>
    </row>
    <row r="29" spans="1:12" ht="15.75" thickBot="1" x14ac:dyDescent="0.3">
      <c r="A29" s="2"/>
      <c r="B29" s="2"/>
      <c r="C29" s="2"/>
      <c r="D29" s="2"/>
      <c r="E29" s="2" t="s">
        <v>32</v>
      </c>
      <c r="F29" s="11">
        <v>147</v>
      </c>
      <c r="G29" s="9"/>
      <c r="H29" s="11">
        <v>570</v>
      </c>
      <c r="I29" s="9"/>
      <c r="J29" s="11">
        <f t="shared" si="0"/>
        <v>-423</v>
      </c>
      <c r="K29" s="9"/>
      <c r="L29" s="12">
        <f t="shared" si="1"/>
        <v>0.25789000000000001</v>
      </c>
    </row>
    <row r="30" spans="1:12" x14ac:dyDescent="0.25">
      <c r="A30" s="2"/>
      <c r="B30" s="2"/>
      <c r="C30" s="2"/>
      <c r="D30" s="2" t="s">
        <v>33</v>
      </c>
      <c r="E30" s="2"/>
      <c r="F30" s="8">
        <f>ROUND(SUM(F23:F29),5)</f>
        <v>14965.82</v>
      </c>
      <c r="G30" s="9"/>
      <c r="H30" s="8">
        <f>ROUND(SUM(H23:H29),5)</f>
        <v>15960</v>
      </c>
      <c r="I30" s="9"/>
      <c r="J30" s="8">
        <f t="shared" si="0"/>
        <v>-994.18</v>
      </c>
      <c r="K30" s="9"/>
      <c r="L30" s="10">
        <f t="shared" si="1"/>
        <v>0.93771000000000004</v>
      </c>
    </row>
    <row r="31" spans="1:12" x14ac:dyDescent="0.25">
      <c r="A31" s="2"/>
      <c r="B31" s="2"/>
      <c r="C31" s="2"/>
      <c r="D31" s="2" t="s">
        <v>34</v>
      </c>
      <c r="E31" s="2"/>
      <c r="F31" s="8"/>
      <c r="G31" s="9"/>
      <c r="H31" s="8"/>
      <c r="I31" s="9"/>
      <c r="J31" s="8"/>
      <c r="K31" s="9"/>
      <c r="L31" s="10"/>
    </row>
    <row r="32" spans="1:12" x14ac:dyDescent="0.25">
      <c r="A32" s="2"/>
      <c r="B32" s="2"/>
      <c r="C32" s="2"/>
      <c r="D32" s="2"/>
      <c r="E32" s="2" t="s">
        <v>35</v>
      </c>
      <c r="F32" s="8">
        <v>0</v>
      </c>
      <c r="G32" s="9"/>
      <c r="H32" s="8">
        <v>150</v>
      </c>
      <c r="I32" s="9"/>
      <c r="J32" s="8">
        <f>ROUND((F32-H32),5)</f>
        <v>-150</v>
      </c>
      <c r="K32" s="9"/>
      <c r="L32" s="10">
        <f>ROUND(IF(H32=0, IF(F32=0, 0, 1), F32/H32),5)</f>
        <v>0</v>
      </c>
    </row>
    <row r="33" spans="1:12" ht="15.75" thickBot="1" x14ac:dyDescent="0.3">
      <c r="A33" s="2"/>
      <c r="B33" s="2"/>
      <c r="C33" s="2"/>
      <c r="D33" s="2"/>
      <c r="E33" s="2" t="s">
        <v>36</v>
      </c>
      <c r="F33" s="11">
        <v>0</v>
      </c>
      <c r="G33" s="9"/>
      <c r="H33" s="11">
        <v>100</v>
      </c>
      <c r="I33" s="9"/>
      <c r="J33" s="11">
        <f>ROUND((F33-H33),5)</f>
        <v>-100</v>
      </c>
      <c r="K33" s="9"/>
      <c r="L33" s="12">
        <f>ROUND(IF(H33=0, IF(F33=0, 0, 1), F33/H33),5)</f>
        <v>0</v>
      </c>
    </row>
    <row r="34" spans="1:12" x14ac:dyDescent="0.25">
      <c r="A34" s="2"/>
      <c r="B34" s="2"/>
      <c r="C34" s="2"/>
      <c r="D34" s="2" t="s">
        <v>37</v>
      </c>
      <c r="E34" s="2"/>
      <c r="F34" s="8">
        <f>ROUND(SUM(F31:F33),5)</f>
        <v>0</v>
      </c>
      <c r="G34" s="9"/>
      <c r="H34" s="8">
        <f>ROUND(SUM(H31:H33),5)</f>
        <v>250</v>
      </c>
      <c r="I34" s="9"/>
      <c r="J34" s="8">
        <f>ROUND((F34-H34),5)</f>
        <v>-250</v>
      </c>
      <c r="K34" s="9"/>
      <c r="L34" s="10">
        <f>ROUND(IF(H34=0, IF(F34=0, 0, 1), F34/H34),5)</f>
        <v>0</v>
      </c>
    </row>
    <row r="35" spans="1:12" x14ac:dyDescent="0.25">
      <c r="A35" s="2"/>
      <c r="B35" s="2"/>
      <c r="C35" s="2"/>
      <c r="D35" s="2" t="s">
        <v>38</v>
      </c>
      <c r="E35" s="2"/>
      <c r="F35" s="8"/>
      <c r="G35" s="9"/>
      <c r="H35" s="8"/>
      <c r="I35" s="9"/>
      <c r="J35" s="8"/>
      <c r="K35" s="9"/>
      <c r="L35" s="10"/>
    </row>
    <row r="36" spans="1:12" x14ac:dyDescent="0.25">
      <c r="A36" s="2"/>
      <c r="B36" s="2"/>
      <c r="C36" s="2"/>
      <c r="D36" s="2"/>
      <c r="E36" s="2" t="s">
        <v>39</v>
      </c>
      <c r="F36" s="8">
        <v>72905.55</v>
      </c>
      <c r="G36" s="9"/>
      <c r="H36" s="8">
        <v>63000</v>
      </c>
      <c r="I36" s="9"/>
      <c r="J36" s="8">
        <f>ROUND((F36-H36),5)</f>
        <v>9905.5499999999993</v>
      </c>
      <c r="K36" s="9"/>
      <c r="L36" s="10">
        <f>ROUND(IF(H36=0, IF(F36=0, 0, 1), F36/H36),5)</f>
        <v>1.15723</v>
      </c>
    </row>
    <row r="37" spans="1:12" x14ac:dyDescent="0.25">
      <c r="A37" s="2"/>
      <c r="B37" s="2"/>
      <c r="C37" s="2"/>
      <c r="D37" s="2"/>
      <c r="E37" s="2" t="s">
        <v>40</v>
      </c>
      <c r="F37" s="8">
        <v>7973.5</v>
      </c>
      <c r="G37" s="9"/>
      <c r="H37" s="8">
        <v>8000</v>
      </c>
      <c r="I37" s="9"/>
      <c r="J37" s="8">
        <f>ROUND((F37-H37),5)</f>
        <v>-26.5</v>
      </c>
      <c r="K37" s="9"/>
      <c r="L37" s="10">
        <f>ROUND(IF(H37=0, IF(F37=0, 0, 1), F37/H37),5)</f>
        <v>0.99668999999999996</v>
      </c>
    </row>
    <row r="38" spans="1:12" x14ac:dyDescent="0.25">
      <c r="A38" s="2"/>
      <c r="B38" s="2"/>
      <c r="C38" s="2"/>
      <c r="D38" s="2"/>
      <c r="E38" s="2" t="s">
        <v>41</v>
      </c>
      <c r="F38" s="8">
        <v>32180.81</v>
      </c>
      <c r="G38" s="9"/>
      <c r="H38" s="8">
        <v>28000</v>
      </c>
      <c r="I38" s="9"/>
      <c r="J38" s="8">
        <f>ROUND((F38-H38),5)</f>
        <v>4180.8100000000004</v>
      </c>
      <c r="K38" s="9"/>
      <c r="L38" s="10">
        <f>ROUND(IF(H38=0, IF(F38=0, 0, 1), F38/H38),5)</f>
        <v>1.1493100000000001</v>
      </c>
    </row>
    <row r="39" spans="1:12" x14ac:dyDescent="0.25">
      <c r="A39" s="2"/>
      <c r="B39" s="2"/>
      <c r="C39" s="2"/>
      <c r="D39" s="2"/>
      <c r="E39" s="2" t="s">
        <v>42</v>
      </c>
      <c r="F39" s="8">
        <v>8576.7000000000007</v>
      </c>
      <c r="G39" s="9"/>
      <c r="H39" s="8">
        <v>7000</v>
      </c>
      <c r="I39" s="9"/>
      <c r="J39" s="8">
        <f>ROUND((F39-H39),5)</f>
        <v>1576.7</v>
      </c>
      <c r="K39" s="9"/>
      <c r="L39" s="10">
        <f>ROUND(IF(H39=0, IF(F39=0, 0, 1), F39/H39),5)</f>
        <v>1.2252400000000001</v>
      </c>
    </row>
    <row r="40" spans="1:12" x14ac:dyDescent="0.25">
      <c r="A40" s="2"/>
      <c r="B40" s="2"/>
      <c r="C40" s="2"/>
      <c r="D40" s="2"/>
      <c r="E40" s="2" t="s">
        <v>43</v>
      </c>
      <c r="F40" s="8">
        <v>3461.7</v>
      </c>
      <c r="G40" s="9"/>
      <c r="H40" s="8">
        <v>2000</v>
      </c>
      <c r="I40" s="9"/>
      <c r="J40" s="8">
        <f>ROUND((F40-H40),5)</f>
        <v>1461.7</v>
      </c>
      <c r="K40" s="9"/>
      <c r="L40" s="10">
        <f>ROUND(IF(H40=0, IF(F40=0, 0, 1), F40/H40),5)</f>
        <v>1.73085</v>
      </c>
    </row>
    <row r="41" spans="1:12" ht="15.75" thickBot="1" x14ac:dyDescent="0.3">
      <c r="A41" s="2"/>
      <c r="B41" s="2"/>
      <c r="C41" s="2"/>
      <c r="D41" s="2"/>
      <c r="E41" s="2" t="s">
        <v>44</v>
      </c>
      <c r="F41" s="13">
        <v>95</v>
      </c>
      <c r="G41" s="9"/>
      <c r="H41" s="13"/>
      <c r="I41" s="9"/>
      <c r="J41" s="13"/>
      <c r="K41" s="9"/>
      <c r="L41" s="14"/>
    </row>
    <row r="42" spans="1:12" ht="15.75" thickBot="1" x14ac:dyDescent="0.3">
      <c r="A42" s="2"/>
      <c r="B42" s="2"/>
      <c r="C42" s="2"/>
      <c r="D42" s="2" t="s">
        <v>45</v>
      </c>
      <c r="E42" s="2"/>
      <c r="F42" s="15">
        <f>ROUND(SUM(F35:F41),5)</f>
        <v>125193.26</v>
      </c>
      <c r="G42" s="9"/>
      <c r="H42" s="15">
        <f>ROUND(SUM(H35:H41),5)</f>
        <v>108000</v>
      </c>
      <c r="I42" s="9"/>
      <c r="J42" s="15">
        <f>ROUND((F42-H42),5)</f>
        <v>17193.259999999998</v>
      </c>
      <c r="K42" s="9"/>
      <c r="L42" s="16">
        <f>ROUND(IF(H42=0, IF(F42=0, 0, 1), F42/H42),5)</f>
        <v>1.1592</v>
      </c>
    </row>
    <row r="43" spans="1:12" x14ac:dyDescent="0.25">
      <c r="A43" s="2"/>
      <c r="B43" s="2"/>
      <c r="C43" s="2" t="s">
        <v>46</v>
      </c>
      <c r="D43" s="2"/>
      <c r="E43" s="2"/>
      <c r="F43" s="8">
        <f>ROUND(F6+F22+F30+F34+F42,5)</f>
        <v>581535.81000000006</v>
      </c>
      <c r="G43" s="9"/>
      <c r="H43" s="8">
        <f>ROUND(H6+H22+H30+H34+H42,5)</f>
        <v>569781</v>
      </c>
      <c r="I43" s="9"/>
      <c r="J43" s="8">
        <f>ROUND((F43-H43),5)</f>
        <v>11754.81</v>
      </c>
      <c r="K43" s="9"/>
      <c r="L43" s="10">
        <f>ROUND(IF(H43=0, IF(F43=0, 0, 1), F43/H43),5)</f>
        <v>1.0206299999999999</v>
      </c>
    </row>
    <row r="44" spans="1:12" x14ac:dyDescent="0.25">
      <c r="A44" s="2"/>
      <c r="B44" s="2"/>
      <c r="C44" s="2" t="s">
        <v>47</v>
      </c>
      <c r="D44" s="2"/>
      <c r="E44" s="2"/>
      <c r="F44" s="8"/>
      <c r="G44" s="9"/>
      <c r="H44" s="8"/>
      <c r="I44" s="9"/>
      <c r="J44" s="8"/>
      <c r="K44" s="9"/>
      <c r="L44" s="10"/>
    </row>
    <row r="45" spans="1:12" x14ac:dyDescent="0.25">
      <c r="A45" s="2"/>
      <c r="B45" s="2"/>
      <c r="C45" s="2"/>
      <c r="D45" s="2" t="s">
        <v>48</v>
      </c>
      <c r="E45" s="2"/>
      <c r="F45" s="8"/>
      <c r="G45" s="9"/>
      <c r="H45" s="8"/>
      <c r="I45" s="9"/>
      <c r="J45" s="8"/>
      <c r="K45" s="9"/>
      <c r="L45" s="10"/>
    </row>
    <row r="46" spans="1:12" x14ac:dyDescent="0.25">
      <c r="A46" s="2"/>
      <c r="B46" s="2"/>
      <c r="C46" s="2"/>
      <c r="D46" s="2"/>
      <c r="E46" s="2" t="s">
        <v>49</v>
      </c>
      <c r="F46" s="8">
        <v>4251.8999999999996</v>
      </c>
      <c r="G46" s="9"/>
      <c r="H46" s="8">
        <v>4212</v>
      </c>
      <c r="I46" s="9"/>
      <c r="J46" s="8">
        <f t="shared" ref="J46:J53" si="2">ROUND((F46-H46),5)</f>
        <v>39.9</v>
      </c>
      <c r="K46" s="9"/>
      <c r="L46" s="10">
        <f t="shared" ref="L46:L53" si="3">ROUND(IF(H46=0, IF(F46=0, 0, 1), F46/H46),5)</f>
        <v>1.0094700000000001</v>
      </c>
    </row>
    <row r="47" spans="1:12" x14ac:dyDescent="0.25">
      <c r="A47" s="2"/>
      <c r="B47" s="2"/>
      <c r="C47" s="2"/>
      <c r="D47" s="2"/>
      <c r="E47" s="2" t="s">
        <v>50</v>
      </c>
      <c r="F47" s="8">
        <v>227.6</v>
      </c>
      <c r="G47" s="9"/>
      <c r="H47" s="8">
        <v>248</v>
      </c>
      <c r="I47" s="9"/>
      <c r="J47" s="8">
        <f t="shared" si="2"/>
        <v>-20.399999999999999</v>
      </c>
      <c r="K47" s="9"/>
      <c r="L47" s="10">
        <f t="shared" si="3"/>
        <v>0.91774</v>
      </c>
    </row>
    <row r="48" spans="1:12" x14ac:dyDescent="0.25">
      <c r="A48" s="2"/>
      <c r="B48" s="2"/>
      <c r="C48" s="2"/>
      <c r="D48" s="2"/>
      <c r="E48" s="2" t="s">
        <v>51</v>
      </c>
      <c r="F48" s="8">
        <v>830.59</v>
      </c>
      <c r="G48" s="9"/>
      <c r="H48" s="8">
        <v>1487</v>
      </c>
      <c r="I48" s="9"/>
      <c r="J48" s="8">
        <f t="shared" si="2"/>
        <v>-656.41</v>
      </c>
      <c r="K48" s="9"/>
      <c r="L48" s="10">
        <f t="shared" si="3"/>
        <v>0.55857000000000001</v>
      </c>
    </row>
    <row r="49" spans="1:12" x14ac:dyDescent="0.25">
      <c r="A49" s="2"/>
      <c r="B49" s="2"/>
      <c r="C49" s="2"/>
      <c r="D49" s="2"/>
      <c r="E49" s="2" t="s">
        <v>52</v>
      </c>
      <c r="F49" s="8">
        <v>256.11</v>
      </c>
      <c r="G49" s="9"/>
      <c r="H49" s="8">
        <v>496</v>
      </c>
      <c r="I49" s="9"/>
      <c r="J49" s="8">
        <f t="shared" si="2"/>
        <v>-239.89</v>
      </c>
      <c r="K49" s="9"/>
      <c r="L49" s="10">
        <f t="shared" si="3"/>
        <v>0.51634999999999998</v>
      </c>
    </row>
    <row r="50" spans="1:12" x14ac:dyDescent="0.25">
      <c r="A50" s="2"/>
      <c r="B50" s="2"/>
      <c r="C50" s="2"/>
      <c r="D50" s="2"/>
      <c r="E50" s="2" t="s">
        <v>53</v>
      </c>
      <c r="F50" s="8">
        <v>1.07</v>
      </c>
      <c r="G50" s="9"/>
      <c r="H50" s="8">
        <v>248</v>
      </c>
      <c r="I50" s="9"/>
      <c r="J50" s="8">
        <f t="shared" si="2"/>
        <v>-246.93</v>
      </c>
      <c r="K50" s="9"/>
      <c r="L50" s="10">
        <f t="shared" si="3"/>
        <v>4.3099999999999996E-3</v>
      </c>
    </row>
    <row r="51" spans="1:12" x14ac:dyDescent="0.25">
      <c r="A51" s="2"/>
      <c r="B51" s="2"/>
      <c r="C51" s="2"/>
      <c r="D51" s="2"/>
      <c r="E51" s="2" t="s">
        <v>54</v>
      </c>
      <c r="F51" s="8">
        <v>70.44</v>
      </c>
      <c r="G51" s="9"/>
      <c r="H51" s="8">
        <v>248</v>
      </c>
      <c r="I51" s="9"/>
      <c r="J51" s="8">
        <f t="shared" si="2"/>
        <v>-177.56</v>
      </c>
      <c r="K51" s="9"/>
      <c r="L51" s="10">
        <f t="shared" si="3"/>
        <v>0.28403</v>
      </c>
    </row>
    <row r="52" spans="1:12" ht="15.75" thickBot="1" x14ac:dyDescent="0.3">
      <c r="A52" s="2"/>
      <c r="B52" s="2"/>
      <c r="C52" s="2"/>
      <c r="D52" s="2"/>
      <c r="E52" s="2" t="s">
        <v>55</v>
      </c>
      <c r="F52" s="11">
        <v>26.18</v>
      </c>
      <c r="G52" s="9"/>
      <c r="H52" s="11">
        <v>80</v>
      </c>
      <c r="I52" s="9"/>
      <c r="J52" s="11">
        <f t="shared" si="2"/>
        <v>-53.82</v>
      </c>
      <c r="K52" s="9"/>
      <c r="L52" s="12">
        <f t="shared" si="3"/>
        <v>0.32724999999999999</v>
      </c>
    </row>
    <row r="53" spans="1:12" x14ac:dyDescent="0.25">
      <c r="A53" s="2"/>
      <c r="B53" s="2"/>
      <c r="C53" s="2"/>
      <c r="D53" s="2" t="s">
        <v>56</v>
      </c>
      <c r="E53" s="2"/>
      <c r="F53" s="8">
        <f>ROUND(SUM(F45:F52),5)</f>
        <v>5663.89</v>
      </c>
      <c r="G53" s="9"/>
      <c r="H53" s="8">
        <f>ROUND(SUM(H45:H52),5)</f>
        <v>7019</v>
      </c>
      <c r="I53" s="9"/>
      <c r="J53" s="8">
        <f t="shared" si="2"/>
        <v>-1355.11</v>
      </c>
      <c r="K53" s="9"/>
      <c r="L53" s="10">
        <f t="shared" si="3"/>
        <v>0.80693999999999999</v>
      </c>
    </row>
    <row r="54" spans="1:12" x14ac:dyDescent="0.25">
      <c r="A54" s="2"/>
      <c r="B54" s="2"/>
      <c r="C54" s="2"/>
      <c r="D54" s="2" t="s">
        <v>57</v>
      </c>
      <c r="E54" s="2"/>
      <c r="F54" s="8"/>
      <c r="G54" s="9"/>
      <c r="H54" s="8"/>
      <c r="I54" s="9"/>
      <c r="J54" s="8"/>
      <c r="K54" s="9"/>
      <c r="L54" s="10"/>
    </row>
    <row r="55" spans="1:12" x14ac:dyDescent="0.25">
      <c r="A55" s="2"/>
      <c r="B55" s="2"/>
      <c r="C55" s="2"/>
      <c r="D55" s="2"/>
      <c r="E55" s="2" t="s">
        <v>58</v>
      </c>
      <c r="F55" s="8">
        <v>0</v>
      </c>
      <c r="G55" s="9"/>
      <c r="H55" s="8">
        <v>105</v>
      </c>
      <c r="I55" s="9"/>
      <c r="J55" s="8">
        <f>ROUND((F55-H55),5)</f>
        <v>-105</v>
      </c>
      <c r="K55" s="9"/>
      <c r="L55" s="10">
        <f>ROUND(IF(H55=0, IF(F55=0, 0, 1), F55/H55),5)</f>
        <v>0</v>
      </c>
    </row>
    <row r="56" spans="1:12" ht="15.75" thickBot="1" x14ac:dyDescent="0.3">
      <c r="A56" s="2"/>
      <c r="B56" s="2"/>
      <c r="C56" s="2"/>
      <c r="D56" s="2"/>
      <c r="E56" s="2" t="s">
        <v>59</v>
      </c>
      <c r="F56" s="11">
        <v>0</v>
      </c>
      <c r="G56" s="9"/>
      <c r="H56" s="11">
        <v>50</v>
      </c>
      <c r="I56" s="9"/>
      <c r="J56" s="11">
        <f>ROUND((F56-H56),5)</f>
        <v>-50</v>
      </c>
      <c r="K56" s="9"/>
      <c r="L56" s="12">
        <f>ROUND(IF(H56=0, IF(F56=0, 0, 1), F56/H56),5)</f>
        <v>0</v>
      </c>
    </row>
    <row r="57" spans="1:12" x14ac:dyDescent="0.25">
      <c r="A57" s="2"/>
      <c r="B57" s="2"/>
      <c r="C57" s="2"/>
      <c r="D57" s="2" t="s">
        <v>60</v>
      </c>
      <c r="E57" s="2"/>
      <c r="F57" s="8">
        <f>ROUND(SUM(F54:F56),5)</f>
        <v>0</v>
      </c>
      <c r="G57" s="9"/>
      <c r="H57" s="8">
        <f>ROUND(SUM(H54:H56),5)</f>
        <v>155</v>
      </c>
      <c r="I57" s="9"/>
      <c r="J57" s="8">
        <f>ROUND((F57-H57),5)</f>
        <v>-155</v>
      </c>
      <c r="K57" s="9"/>
      <c r="L57" s="10">
        <f>ROUND(IF(H57=0, IF(F57=0, 0, 1), F57/H57),5)</f>
        <v>0</v>
      </c>
    </row>
    <row r="58" spans="1:12" x14ac:dyDescent="0.25">
      <c r="A58" s="2"/>
      <c r="B58" s="2"/>
      <c r="C58" s="2"/>
      <c r="D58" s="2" t="s">
        <v>61</v>
      </c>
      <c r="E58" s="2"/>
      <c r="F58" s="8"/>
      <c r="G58" s="9"/>
      <c r="H58" s="8"/>
      <c r="I58" s="9"/>
      <c r="J58" s="8"/>
      <c r="K58" s="9"/>
      <c r="L58" s="10"/>
    </row>
    <row r="59" spans="1:12" x14ac:dyDescent="0.25">
      <c r="A59" s="2"/>
      <c r="B59" s="2"/>
      <c r="C59" s="2"/>
      <c r="D59" s="2"/>
      <c r="E59" s="2" t="s">
        <v>62</v>
      </c>
      <c r="F59" s="8">
        <v>31045.01</v>
      </c>
      <c r="G59" s="9"/>
      <c r="H59" s="8">
        <v>28350</v>
      </c>
      <c r="I59" s="9"/>
      <c r="J59" s="8">
        <f>ROUND((F59-H59),5)</f>
        <v>2695.01</v>
      </c>
      <c r="K59" s="9"/>
      <c r="L59" s="10">
        <f>ROUND(IF(H59=0, IF(F59=0, 0, 1), F59/H59),5)</f>
        <v>1.0950599999999999</v>
      </c>
    </row>
    <row r="60" spans="1:12" x14ac:dyDescent="0.25">
      <c r="A60" s="2"/>
      <c r="B60" s="2"/>
      <c r="C60" s="2"/>
      <c r="D60" s="2"/>
      <c r="E60" s="2" t="s">
        <v>63</v>
      </c>
      <c r="F60" s="8">
        <v>2801.81</v>
      </c>
      <c r="G60" s="9"/>
      <c r="H60" s="8">
        <v>3120</v>
      </c>
      <c r="I60" s="9"/>
      <c r="J60" s="8">
        <f>ROUND((F60-H60),5)</f>
        <v>-318.19</v>
      </c>
      <c r="K60" s="9"/>
      <c r="L60" s="10">
        <f>ROUND(IF(H60=0, IF(F60=0, 0, 1), F60/H60),5)</f>
        <v>0.89802000000000004</v>
      </c>
    </row>
    <row r="61" spans="1:12" x14ac:dyDescent="0.25">
      <c r="A61" s="2"/>
      <c r="B61" s="2"/>
      <c r="C61" s="2"/>
      <c r="D61" s="2"/>
      <c r="E61" s="2" t="s">
        <v>64</v>
      </c>
      <c r="F61" s="8">
        <v>6921.79</v>
      </c>
      <c r="G61" s="9"/>
      <c r="H61" s="8">
        <v>6440</v>
      </c>
      <c r="I61" s="9"/>
      <c r="J61" s="8">
        <f>ROUND((F61-H61),5)</f>
        <v>481.79</v>
      </c>
      <c r="K61" s="9"/>
      <c r="L61" s="10">
        <f>ROUND(IF(H61=0, IF(F61=0, 0, 1), F61/H61),5)</f>
        <v>1.07481</v>
      </c>
    </row>
    <row r="62" spans="1:12" x14ac:dyDescent="0.25">
      <c r="A62" s="2"/>
      <c r="B62" s="2"/>
      <c r="C62" s="2"/>
      <c r="D62" s="2"/>
      <c r="E62" s="2" t="s">
        <v>65</v>
      </c>
      <c r="F62" s="8">
        <v>3709.73</v>
      </c>
      <c r="G62" s="9"/>
      <c r="H62" s="8">
        <v>2940</v>
      </c>
      <c r="I62" s="9"/>
      <c r="J62" s="8">
        <f>ROUND((F62-H62),5)</f>
        <v>769.73</v>
      </c>
      <c r="K62" s="9"/>
      <c r="L62" s="10">
        <f>ROUND(IF(H62=0, IF(F62=0, 0, 1), F62/H62),5)</f>
        <v>1.2618100000000001</v>
      </c>
    </row>
    <row r="63" spans="1:12" x14ac:dyDescent="0.25">
      <c r="A63" s="2"/>
      <c r="B63" s="2"/>
      <c r="C63" s="2"/>
      <c r="D63" s="2"/>
      <c r="E63" s="2" t="s">
        <v>66</v>
      </c>
      <c r="F63" s="8">
        <v>1194.8699999999999</v>
      </c>
      <c r="G63" s="9"/>
      <c r="H63" s="8">
        <v>580</v>
      </c>
      <c r="I63" s="9"/>
      <c r="J63" s="8">
        <f>ROUND((F63-H63),5)</f>
        <v>614.87</v>
      </c>
      <c r="K63" s="9"/>
      <c r="L63" s="10">
        <f>ROUND(IF(H63=0, IF(F63=0, 0, 1), F63/H63),5)</f>
        <v>2.06012</v>
      </c>
    </row>
    <row r="64" spans="1:12" ht="15.75" thickBot="1" x14ac:dyDescent="0.3">
      <c r="A64" s="2"/>
      <c r="B64" s="2"/>
      <c r="C64" s="2"/>
      <c r="D64" s="2"/>
      <c r="E64" s="2" t="s">
        <v>67</v>
      </c>
      <c r="F64" s="13">
        <v>1346.51</v>
      </c>
      <c r="G64" s="9"/>
      <c r="H64" s="13"/>
      <c r="I64" s="9"/>
      <c r="J64" s="13"/>
      <c r="K64" s="9"/>
      <c r="L64" s="14"/>
    </row>
    <row r="65" spans="1:12" ht="15.75" thickBot="1" x14ac:dyDescent="0.3">
      <c r="A65" s="2"/>
      <c r="B65" s="2"/>
      <c r="C65" s="2"/>
      <c r="D65" s="2" t="s">
        <v>68</v>
      </c>
      <c r="E65" s="2"/>
      <c r="F65" s="17">
        <f>ROUND(SUM(F58:F64),5)</f>
        <v>47019.72</v>
      </c>
      <c r="G65" s="9"/>
      <c r="H65" s="17">
        <f>ROUND(SUM(H58:H64),5)</f>
        <v>41430</v>
      </c>
      <c r="I65" s="9"/>
      <c r="J65" s="17">
        <f>ROUND((F65-H65),5)</f>
        <v>5589.72</v>
      </c>
      <c r="K65" s="9"/>
      <c r="L65" s="18">
        <f>ROUND(IF(H65=0, IF(F65=0, 0, 1), F65/H65),5)</f>
        <v>1.1349199999999999</v>
      </c>
    </row>
    <row r="66" spans="1:12" ht="15.75" thickBot="1" x14ac:dyDescent="0.3">
      <c r="A66" s="2"/>
      <c r="B66" s="2"/>
      <c r="C66" s="2" t="s">
        <v>69</v>
      </c>
      <c r="D66" s="2"/>
      <c r="E66" s="2"/>
      <c r="F66" s="15">
        <f>ROUND(F44+F53+F57+F65,5)</f>
        <v>52683.61</v>
      </c>
      <c r="G66" s="9"/>
      <c r="H66" s="15">
        <f>ROUND(H44+H53+H57+H65,5)</f>
        <v>48604</v>
      </c>
      <c r="I66" s="9"/>
      <c r="J66" s="15">
        <f>ROUND((F66-H66),5)</f>
        <v>4079.61</v>
      </c>
      <c r="K66" s="9"/>
      <c r="L66" s="16">
        <f>ROUND(IF(H66=0, IF(F66=0, 0, 1), F66/H66),5)</f>
        <v>1.0839399999999999</v>
      </c>
    </row>
    <row r="67" spans="1:12" x14ac:dyDescent="0.25">
      <c r="A67" s="2"/>
      <c r="B67" s="2" t="s">
        <v>70</v>
      </c>
      <c r="C67" s="2"/>
      <c r="D67" s="2"/>
      <c r="E67" s="2"/>
      <c r="F67" s="8">
        <f>ROUND(F43-F66,5)</f>
        <v>528852.19999999995</v>
      </c>
      <c r="G67" s="9"/>
      <c r="H67" s="8">
        <f>ROUND(H43-H66,5)</f>
        <v>521177</v>
      </c>
      <c r="I67" s="9"/>
      <c r="J67" s="8">
        <f>ROUND((F67-H67),5)</f>
        <v>7675.2</v>
      </c>
      <c r="K67" s="9"/>
      <c r="L67" s="10">
        <f>ROUND(IF(H67=0, IF(F67=0, 0, 1), F67/H67),5)</f>
        <v>1.0147299999999999</v>
      </c>
    </row>
    <row r="68" spans="1:12" x14ac:dyDescent="0.25">
      <c r="A68" s="2"/>
      <c r="B68" s="2"/>
      <c r="C68" s="2" t="s">
        <v>71</v>
      </c>
      <c r="D68" s="2"/>
      <c r="E68" s="2"/>
      <c r="F68" s="8"/>
      <c r="G68" s="9"/>
      <c r="H68" s="8"/>
      <c r="I68" s="9"/>
      <c r="J68" s="8"/>
      <c r="K68" s="9"/>
      <c r="L68" s="10"/>
    </row>
    <row r="69" spans="1:12" x14ac:dyDescent="0.25">
      <c r="A69" s="2"/>
      <c r="B69" s="2"/>
      <c r="C69" s="2"/>
      <c r="D69" s="2" t="s">
        <v>72</v>
      </c>
      <c r="E69" s="2"/>
      <c r="F69" s="8"/>
      <c r="G69" s="9"/>
      <c r="H69" s="8"/>
      <c r="I69" s="9"/>
      <c r="J69" s="8"/>
      <c r="K69" s="9"/>
      <c r="L69" s="10"/>
    </row>
    <row r="70" spans="1:12" x14ac:dyDescent="0.25">
      <c r="A70" s="2"/>
      <c r="B70" s="2"/>
      <c r="C70" s="2"/>
      <c r="D70" s="2"/>
      <c r="E70" s="2" t="s">
        <v>73</v>
      </c>
      <c r="F70" s="8">
        <v>0</v>
      </c>
      <c r="G70" s="9"/>
      <c r="H70" s="8">
        <v>5.0999999999999996</v>
      </c>
      <c r="I70" s="9"/>
      <c r="J70" s="8">
        <f t="shared" ref="J70:J82" si="4">ROUND((F70-H70),5)</f>
        <v>-5.0999999999999996</v>
      </c>
      <c r="K70" s="9"/>
      <c r="L70" s="10">
        <f t="shared" ref="L70:L82" si="5">ROUND(IF(H70=0, IF(F70=0, 0, 1), F70/H70),5)</f>
        <v>0</v>
      </c>
    </row>
    <row r="71" spans="1:12" x14ac:dyDescent="0.25">
      <c r="A71" s="2"/>
      <c r="B71" s="2"/>
      <c r="C71" s="2"/>
      <c r="D71" s="2"/>
      <c r="E71" s="2" t="s">
        <v>74</v>
      </c>
      <c r="F71" s="8">
        <v>18454.8</v>
      </c>
      <c r="G71" s="9"/>
      <c r="H71" s="8">
        <v>19358.75</v>
      </c>
      <c r="I71" s="9"/>
      <c r="J71" s="8">
        <f t="shared" si="4"/>
        <v>-903.95</v>
      </c>
      <c r="K71" s="9"/>
      <c r="L71" s="10">
        <f t="shared" si="5"/>
        <v>0.95330999999999999</v>
      </c>
    </row>
    <row r="72" spans="1:12" x14ac:dyDescent="0.25">
      <c r="A72" s="2"/>
      <c r="B72" s="2"/>
      <c r="C72" s="2"/>
      <c r="D72" s="2"/>
      <c r="E72" s="2" t="s">
        <v>75</v>
      </c>
      <c r="F72" s="8">
        <v>3175.51</v>
      </c>
      <c r="G72" s="9"/>
      <c r="H72" s="8">
        <v>2250</v>
      </c>
      <c r="I72" s="9"/>
      <c r="J72" s="8">
        <f t="shared" si="4"/>
        <v>925.51</v>
      </c>
      <c r="K72" s="9"/>
      <c r="L72" s="10">
        <f t="shared" si="5"/>
        <v>1.41134</v>
      </c>
    </row>
    <row r="73" spans="1:12" x14ac:dyDescent="0.25">
      <c r="A73" s="2"/>
      <c r="B73" s="2"/>
      <c r="C73" s="2"/>
      <c r="D73" s="2"/>
      <c r="E73" s="2" t="s">
        <v>76</v>
      </c>
      <c r="F73" s="8">
        <v>0</v>
      </c>
      <c r="G73" s="9"/>
      <c r="H73" s="8">
        <v>1416.67</v>
      </c>
      <c r="I73" s="9"/>
      <c r="J73" s="8">
        <f t="shared" si="4"/>
        <v>-1416.67</v>
      </c>
      <c r="K73" s="9"/>
      <c r="L73" s="10">
        <f t="shared" si="5"/>
        <v>0</v>
      </c>
    </row>
    <row r="74" spans="1:12" x14ac:dyDescent="0.25">
      <c r="A74" s="2"/>
      <c r="B74" s="2"/>
      <c r="C74" s="2"/>
      <c r="D74" s="2"/>
      <c r="E74" s="2" t="s">
        <v>77</v>
      </c>
      <c r="F74" s="8">
        <v>0</v>
      </c>
      <c r="G74" s="9"/>
      <c r="H74" s="8">
        <v>208.33</v>
      </c>
      <c r="I74" s="9"/>
      <c r="J74" s="8">
        <f t="shared" si="4"/>
        <v>-208.33</v>
      </c>
      <c r="K74" s="9"/>
      <c r="L74" s="10">
        <f t="shared" si="5"/>
        <v>0</v>
      </c>
    </row>
    <row r="75" spans="1:12" x14ac:dyDescent="0.25">
      <c r="A75" s="2"/>
      <c r="B75" s="2"/>
      <c r="C75" s="2"/>
      <c r="D75" s="2"/>
      <c r="E75" s="2" t="s">
        <v>78</v>
      </c>
      <c r="F75" s="8">
        <v>5811.38</v>
      </c>
      <c r="G75" s="9"/>
      <c r="H75" s="8">
        <v>6416.67</v>
      </c>
      <c r="I75" s="9"/>
      <c r="J75" s="8">
        <f t="shared" si="4"/>
        <v>-605.29</v>
      </c>
      <c r="K75" s="9"/>
      <c r="L75" s="10">
        <f t="shared" si="5"/>
        <v>0.90566999999999998</v>
      </c>
    </row>
    <row r="76" spans="1:12" x14ac:dyDescent="0.25">
      <c r="A76" s="2"/>
      <c r="B76" s="2"/>
      <c r="C76" s="2"/>
      <c r="D76" s="2"/>
      <c r="E76" s="2" t="s">
        <v>79</v>
      </c>
      <c r="F76" s="8">
        <v>1875.88</v>
      </c>
      <c r="G76" s="9"/>
      <c r="H76" s="8">
        <v>1653.47</v>
      </c>
      <c r="I76" s="9"/>
      <c r="J76" s="8">
        <f t="shared" si="4"/>
        <v>222.41</v>
      </c>
      <c r="K76" s="9"/>
      <c r="L76" s="10">
        <f t="shared" si="5"/>
        <v>1.1345099999999999</v>
      </c>
    </row>
    <row r="77" spans="1:12" x14ac:dyDescent="0.25">
      <c r="A77" s="2"/>
      <c r="B77" s="2"/>
      <c r="C77" s="2"/>
      <c r="D77" s="2"/>
      <c r="E77" s="2" t="s">
        <v>80</v>
      </c>
      <c r="F77" s="8">
        <v>121.7</v>
      </c>
      <c r="G77" s="9"/>
      <c r="H77" s="8">
        <v>116.67</v>
      </c>
      <c r="I77" s="9"/>
      <c r="J77" s="8">
        <f t="shared" si="4"/>
        <v>5.03</v>
      </c>
      <c r="K77" s="9"/>
      <c r="L77" s="10">
        <f t="shared" si="5"/>
        <v>1.04311</v>
      </c>
    </row>
    <row r="78" spans="1:12" x14ac:dyDescent="0.25">
      <c r="A78" s="2"/>
      <c r="B78" s="2"/>
      <c r="C78" s="2"/>
      <c r="D78" s="2"/>
      <c r="E78" s="2" t="s">
        <v>81</v>
      </c>
      <c r="F78" s="8">
        <v>263.33999999999997</v>
      </c>
      <c r="G78" s="9"/>
      <c r="H78" s="8">
        <v>1125</v>
      </c>
      <c r="I78" s="9"/>
      <c r="J78" s="8">
        <f t="shared" si="4"/>
        <v>-861.66</v>
      </c>
      <c r="K78" s="9"/>
      <c r="L78" s="10">
        <f t="shared" si="5"/>
        <v>0.23408000000000001</v>
      </c>
    </row>
    <row r="79" spans="1:12" x14ac:dyDescent="0.25">
      <c r="A79" s="2"/>
      <c r="B79" s="2"/>
      <c r="C79" s="2"/>
      <c r="D79" s="2"/>
      <c r="E79" s="2" t="s">
        <v>82</v>
      </c>
      <c r="F79" s="8">
        <v>25557.24</v>
      </c>
      <c r="G79" s="9"/>
      <c r="H79" s="8">
        <v>25790</v>
      </c>
      <c r="I79" s="9"/>
      <c r="J79" s="8">
        <f t="shared" si="4"/>
        <v>-232.76</v>
      </c>
      <c r="K79" s="9"/>
      <c r="L79" s="10">
        <f t="shared" si="5"/>
        <v>0.99097000000000002</v>
      </c>
    </row>
    <row r="80" spans="1:12" x14ac:dyDescent="0.25">
      <c r="A80" s="2"/>
      <c r="B80" s="2"/>
      <c r="C80" s="2"/>
      <c r="D80" s="2"/>
      <c r="E80" s="2" t="s">
        <v>83</v>
      </c>
      <c r="F80" s="8">
        <v>3769.76</v>
      </c>
      <c r="G80" s="9"/>
      <c r="H80" s="8">
        <v>3416.67</v>
      </c>
      <c r="I80" s="9"/>
      <c r="J80" s="8">
        <f t="shared" si="4"/>
        <v>353.09</v>
      </c>
      <c r="K80" s="9"/>
      <c r="L80" s="10">
        <f t="shared" si="5"/>
        <v>1.10334</v>
      </c>
    </row>
    <row r="81" spans="1:12" ht="15.75" thickBot="1" x14ac:dyDescent="0.3">
      <c r="A81" s="2"/>
      <c r="B81" s="2"/>
      <c r="C81" s="2"/>
      <c r="D81" s="2"/>
      <c r="E81" s="2" t="s">
        <v>84</v>
      </c>
      <c r="F81" s="11">
        <v>1344.01</v>
      </c>
      <c r="G81" s="9"/>
      <c r="H81" s="11">
        <v>1043.33</v>
      </c>
      <c r="I81" s="9"/>
      <c r="J81" s="11">
        <f t="shared" si="4"/>
        <v>300.68</v>
      </c>
      <c r="K81" s="9"/>
      <c r="L81" s="12">
        <f t="shared" si="5"/>
        <v>1.2881899999999999</v>
      </c>
    </row>
    <row r="82" spans="1:12" x14ac:dyDescent="0.25">
      <c r="A82" s="2"/>
      <c r="B82" s="2"/>
      <c r="C82" s="2"/>
      <c r="D82" s="2" t="s">
        <v>85</v>
      </c>
      <c r="E82" s="2"/>
      <c r="F82" s="8">
        <f>ROUND(SUM(F69:F81),5)</f>
        <v>60373.62</v>
      </c>
      <c r="G82" s="9"/>
      <c r="H82" s="8">
        <f>ROUND(SUM(H69:H81),5)</f>
        <v>62800.66</v>
      </c>
      <c r="I82" s="9"/>
      <c r="J82" s="8">
        <f t="shared" si="4"/>
        <v>-2427.04</v>
      </c>
      <c r="K82" s="9"/>
      <c r="L82" s="10">
        <f t="shared" si="5"/>
        <v>0.96135000000000004</v>
      </c>
    </row>
    <row r="83" spans="1:12" x14ac:dyDescent="0.25">
      <c r="A83" s="2"/>
      <c r="B83" s="2"/>
      <c r="C83" s="2"/>
      <c r="D83" s="2" t="s">
        <v>86</v>
      </c>
      <c r="E83" s="2"/>
      <c r="F83" s="8"/>
      <c r="G83" s="9"/>
      <c r="H83" s="8"/>
      <c r="I83" s="9"/>
      <c r="J83" s="8"/>
      <c r="K83" s="9"/>
      <c r="L83" s="10"/>
    </row>
    <row r="84" spans="1:12" x14ac:dyDescent="0.25">
      <c r="A84" s="2"/>
      <c r="B84" s="2"/>
      <c r="C84" s="2"/>
      <c r="D84" s="2"/>
      <c r="E84" s="2" t="s">
        <v>87</v>
      </c>
      <c r="F84" s="8">
        <v>7112.54</v>
      </c>
      <c r="G84" s="9"/>
      <c r="H84" s="8">
        <v>6500</v>
      </c>
      <c r="I84" s="9"/>
      <c r="J84" s="8">
        <f t="shared" ref="J84:J100" si="6">ROUND((F84-H84),5)</f>
        <v>612.54</v>
      </c>
      <c r="K84" s="9"/>
      <c r="L84" s="10">
        <f t="shared" ref="L84:L100" si="7">ROUND(IF(H84=0, IF(F84=0, 0, 1), F84/H84),5)</f>
        <v>1.0942400000000001</v>
      </c>
    </row>
    <row r="85" spans="1:12" x14ac:dyDescent="0.25">
      <c r="A85" s="2"/>
      <c r="B85" s="2"/>
      <c r="C85" s="2"/>
      <c r="D85" s="2"/>
      <c r="E85" s="2" t="s">
        <v>88</v>
      </c>
      <c r="F85" s="8">
        <v>1561.84</v>
      </c>
      <c r="G85" s="9"/>
      <c r="H85" s="8">
        <v>1000</v>
      </c>
      <c r="I85" s="9"/>
      <c r="J85" s="8">
        <f t="shared" si="6"/>
        <v>561.84</v>
      </c>
      <c r="K85" s="9"/>
      <c r="L85" s="10">
        <f t="shared" si="7"/>
        <v>1.5618399999999999</v>
      </c>
    </row>
    <row r="86" spans="1:12" x14ac:dyDescent="0.25">
      <c r="A86" s="2"/>
      <c r="B86" s="2"/>
      <c r="C86" s="2"/>
      <c r="D86" s="2"/>
      <c r="E86" s="2" t="s">
        <v>89</v>
      </c>
      <c r="F86" s="8">
        <v>-915</v>
      </c>
      <c r="G86" s="9"/>
      <c r="H86" s="8">
        <v>833.33</v>
      </c>
      <c r="I86" s="9"/>
      <c r="J86" s="8">
        <f t="shared" si="6"/>
        <v>-1748.33</v>
      </c>
      <c r="K86" s="9"/>
      <c r="L86" s="10">
        <f t="shared" si="7"/>
        <v>-1.0980000000000001</v>
      </c>
    </row>
    <row r="87" spans="1:12" x14ac:dyDescent="0.25">
      <c r="A87" s="2"/>
      <c r="B87" s="2"/>
      <c r="C87" s="2"/>
      <c r="D87" s="2"/>
      <c r="E87" s="2" t="s">
        <v>90</v>
      </c>
      <c r="F87" s="8">
        <v>19491.07</v>
      </c>
      <c r="G87" s="9"/>
      <c r="H87" s="8">
        <v>28333.33</v>
      </c>
      <c r="I87" s="9"/>
      <c r="J87" s="8">
        <f t="shared" si="6"/>
        <v>-8842.26</v>
      </c>
      <c r="K87" s="9"/>
      <c r="L87" s="10">
        <f t="shared" si="7"/>
        <v>0.68791999999999998</v>
      </c>
    </row>
    <row r="88" spans="1:12" x14ac:dyDescent="0.25">
      <c r="A88" s="2"/>
      <c r="B88" s="2"/>
      <c r="C88" s="2"/>
      <c r="D88" s="2"/>
      <c r="E88" s="2" t="s">
        <v>91</v>
      </c>
      <c r="F88" s="8">
        <v>1873.5</v>
      </c>
      <c r="G88" s="9"/>
      <c r="H88" s="8">
        <v>5916.67</v>
      </c>
      <c r="I88" s="9"/>
      <c r="J88" s="8">
        <f t="shared" si="6"/>
        <v>-4043.17</v>
      </c>
      <c r="K88" s="9"/>
      <c r="L88" s="10">
        <f t="shared" si="7"/>
        <v>0.31664999999999999</v>
      </c>
    </row>
    <row r="89" spans="1:12" x14ac:dyDescent="0.25">
      <c r="A89" s="2"/>
      <c r="B89" s="2"/>
      <c r="C89" s="2"/>
      <c r="D89" s="2"/>
      <c r="E89" s="2" t="s">
        <v>92</v>
      </c>
      <c r="F89" s="8">
        <v>0</v>
      </c>
      <c r="G89" s="9"/>
      <c r="H89" s="8">
        <v>5416.67</v>
      </c>
      <c r="I89" s="9"/>
      <c r="J89" s="8">
        <f t="shared" si="6"/>
        <v>-5416.67</v>
      </c>
      <c r="K89" s="9"/>
      <c r="L89" s="10">
        <f t="shared" si="7"/>
        <v>0</v>
      </c>
    </row>
    <row r="90" spans="1:12" x14ac:dyDescent="0.25">
      <c r="A90" s="2"/>
      <c r="B90" s="2"/>
      <c r="C90" s="2"/>
      <c r="D90" s="2"/>
      <c r="E90" s="2" t="s">
        <v>93</v>
      </c>
      <c r="F90" s="8">
        <v>440</v>
      </c>
      <c r="G90" s="9"/>
      <c r="H90" s="8">
        <v>4200</v>
      </c>
      <c r="I90" s="9"/>
      <c r="J90" s="8">
        <f t="shared" si="6"/>
        <v>-3760</v>
      </c>
      <c r="K90" s="9"/>
      <c r="L90" s="10">
        <f t="shared" si="7"/>
        <v>0.10476000000000001</v>
      </c>
    </row>
    <row r="91" spans="1:12" x14ac:dyDescent="0.25">
      <c r="A91" s="2"/>
      <c r="B91" s="2"/>
      <c r="C91" s="2"/>
      <c r="D91" s="2"/>
      <c r="E91" s="2" t="s">
        <v>94</v>
      </c>
      <c r="F91" s="8">
        <v>0</v>
      </c>
      <c r="G91" s="9"/>
      <c r="H91" s="8">
        <v>20</v>
      </c>
      <c r="I91" s="9"/>
      <c r="J91" s="8">
        <f t="shared" si="6"/>
        <v>-20</v>
      </c>
      <c r="K91" s="9"/>
      <c r="L91" s="10">
        <f t="shared" si="7"/>
        <v>0</v>
      </c>
    </row>
    <row r="92" spans="1:12" x14ac:dyDescent="0.25">
      <c r="A92" s="2"/>
      <c r="B92" s="2"/>
      <c r="C92" s="2"/>
      <c r="D92" s="2"/>
      <c r="E92" s="2" t="s">
        <v>95</v>
      </c>
      <c r="F92" s="8">
        <v>115</v>
      </c>
      <c r="G92" s="9"/>
      <c r="H92" s="8">
        <v>237.5</v>
      </c>
      <c r="I92" s="9"/>
      <c r="J92" s="8">
        <f t="shared" si="6"/>
        <v>-122.5</v>
      </c>
      <c r="K92" s="9"/>
      <c r="L92" s="10">
        <f t="shared" si="7"/>
        <v>0.48420999999999997</v>
      </c>
    </row>
    <row r="93" spans="1:12" x14ac:dyDescent="0.25">
      <c r="A93" s="2"/>
      <c r="B93" s="2"/>
      <c r="C93" s="2"/>
      <c r="D93" s="2"/>
      <c r="E93" s="2" t="s">
        <v>96</v>
      </c>
      <c r="F93" s="8">
        <v>0</v>
      </c>
      <c r="G93" s="9"/>
      <c r="H93" s="8">
        <v>33416.31</v>
      </c>
      <c r="I93" s="9"/>
      <c r="J93" s="8">
        <f t="shared" si="6"/>
        <v>-33416.31</v>
      </c>
      <c r="K93" s="9"/>
      <c r="L93" s="10">
        <f t="shared" si="7"/>
        <v>0</v>
      </c>
    </row>
    <row r="94" spans="1:12" x14ac:dyDescent="0.25">
      <c r="A94" s="2"/>
      <c r="B94" s="2"/>
      <c r="C94" s="2"/>
      <c r="D94" s="2"/>
      <c r="E94" s="2" t="s">
        <v>97</v>
      </c>
      <c r="F94" s="8">
        <v>2827.95</v>
      </c>
      <c r="G94" s="9"/>
      <c r="H94" s="8">
        <v>1500</v>
      </c>
      <c r="I94" s="9"/>
      <c r="J94" s="8">
        <f t="shared" si="6"/>
        <v>1327.95</v>
      </c>
      <c r="K94" s="9"/>
      <c r="L94" s="10">
        <f t="shared" si="7"/>
        <v>1.8853</v>
      </c>
    </row>
    <row r="95" spans="1:12" x14ac:dyDescent="0.25">
      <c r="A95" s="2"/>
      <c r="B95" s="2"/>
      <c r="C95" s="2"/>
      <c r="D95" s="2"/>
      <c r="E95" s="2" t="s">
        <v>98</v>
      </c>
      <c r="F95" s="8">
        <v>19.95</v>
      </c>
      <c r="G95" s="9"/>
      <c r="H95" s="8">
        <v>400</v>
      </c>
      <c r="I95" s="9"/>
      <c r="J95" s="8">
        <f t="shared" si="6"/>
        <v>-380.05</v>
      </c>
      <c r="K95" s="9"/>
      <c r="L95" s="10">
        <f t="shared" si="7"/>
        <v>4.9880000000000001E-2</v>
      </c>
    </row>
    <row r="96" spans="1:12" x14ac:dyDescent="0.25">
      <c r="A96" s="2"/>
      <c r="B96" s="2"/>
      <c r="C96" s="2"/>
      <c r="D96" s="2"/>
      <c r="E96" s="2" t="s">
        <v>99</v>
      </c>
      <c r="F96" s="8">
        <v>3226.96</v>
      </c>
      <c r="G96" s="9"/>
      <c r="H96" s="8">
        <v>1833.33</v>
      </c>
      <c r="I96" s="9"/>
      <c r="J96" s="8">
        <f t="shared" si="6"/>
        <v>1393.63</v>
      </c>
      <c r="K96" s="9"/>
      <c r="L96" s="10">
        <f t="shared" si="7"/>
        <v>1.7601599999999999</v>
      </c>
    </row>
    <row r="97" spans="1:12" x14ac:dyDescent="0.25">
      <c r="A97" s="2"/>
      <c r="B97" s="2"/>
      <c r="C97" s="2"/>
      <c r="D97" s="2"/>
      <c r="E97" s="2" t="s">
        <v>100</v>
      </c>
      <c r="F97" s="8">
        <v>4370</v>
      </c>
      <c r="G97" s="9"/>
      <c r="H97" s="8">
        <v>35300</v>
      </c>
      <c r="I97" s="9"/>
      <c r="J97" s="8">
        <f t="shared" si="6"/>
        <v>-30930</v>
      </c>
      <c r="K97" s="9"/>
      <c r="L97" s="10">
        <f t="shared" si="7"/>
        <v>0.12379999999999999</v>
      </c>
    </row>
    <row r="98" spans="1:12" x14ac:dyDescent="0.25">
      <c r="A98" s="2"/>
      <c r="B98" s="2"/>
      <c r="C98" s="2"/>
      <c r="D98" s="2"/>
      <c r="E98" s="2" t="s">
        <v>101</v>
      </c>
      <c r="F98" s="8">
        <v>0</v>
      </c>
      <c r="G98" s="9"/>
      <c r="H98" s="8">
        <v>333.33</v>
      </c>
      <c r="I98" s="9"/>
      <c r="J98" s="8">
        <f t="shared" si="6"/>
        <v>-333.33</v>
      </c>
      <c r="K98" s="9"/>
      <c r="L98" s="10">
        <f t="shared" si="7"/>
        <v>0</v>
      </c>
    </row>
    <row r="99" spans="1:12" ht="15.75" thickBot="1" x14ac:dyDescent="0.3">
      <c r="A99" s="2"/>
      <c r="B99" s="2"/>
      <c r="C99" s="2"/>
      <c r="D99" s="2"/>
      <c r="E99" s="2" t="s">
        <v>102</v>
      </c>
      <c r="F99" s="11">
        <v>0</v>
      </c>
      <c r="G99" s="9"/>
      <c r="H99" s="11">
        <v>1958.33</v>
      </c>
      <c r="I99" s="9"/>
      <c r="J99" s="11">
        <f t="shared" si="6"/>
        <v>-1958.33</v>
      </c>
      <c r="K99" s="9"/>
      <c r="L99" s="12">
        <f t="shared" si="7"/>
        <v>0</v>
      </c>
    </row>
    <row r="100" spans="1:12" x14ac:dyDescent="0.25">
      <c r="A100" s="2"/>
      <c r="B100" s="2"/>
      <c r="C100" s="2"/>
      <c r="D100" s="2" t="s">
        <v>103</v>
      </c>
      <c r="E100" s="2"/>
      <c r="F100" s="8">
        <f>ROUND(SUM(F83:F99),5)</f>
        <v>40123.81</v>
      </c>
      <c r="G100" s="9"/>
      <c r="H100" s="8">
        <f>ROUND(SUM(H83:H99),5)</f>
        <v>127198.8</v>
      </c>
      <c r="I100" s="9"/>
      <c r="J100" s="8">
        <f t="shared" si="6"/>
        <v>-87074.99</v>
      </c>
      <c r="K100" s="9"/>
      <c r="L100" s="10">
        <f t="shared" si="7"/>
        <v>0.31544</v>
      </c>
    </row>
    <row r="101" spans="1:12" x14ac:dyDescent="0.25">
      <c r="A101" s="2"/>
      <c r="B101" s="2"/>
      <c r="C101" s="2"/>
      <c r="D101" s="2" t="s">
        <v>104</v>
      </c>
      <c r="E101" s="2"/>
      <c r="F101" s="8"/>
      <c r="G101" s="9"/>
      <c r="H101" s="8"/>
      <c r="I101" s="9"/>
      <c r="J101" s="8"/>
      <c r="K101" s="9"/>
      <c r="L101" s="10"/>
    </row>
    <row r="102" spans="1:12" x14ac:dyDescent="0.25">
      <c r="A102" s="2"/>
      <c r="B102" s="2"/>
      <c r="C102" s="2"/>
      <c r="D102" s="2"/>
      <c r="E102" s="2" t="s">
        <v>105</v>
      </c>
      <c r="F102" s="8">
        <v>403.2</v>
      </c>
      <c r="G102" s="9"/>
      <c r="H102" s="8">
        <v>291.67</v>
      </c>
      <c r="I102" s="9"/>
      <c r="J102" s="8">
        <f t="shared" ref="J102:J118" si="8">ROUND((F102-H102),5)</f>
        <v>111.53</v>
      </c>
      <c r="K102" s="9"/>
      <c r="L102" s="10">
        <f t="shared" ref="L102:L118" si="9">ROUND(IF(H102=0, IF(F102=0, 0, 1), F102/H102),5)</f>
        <v>1.3823799999999999</v>
      </c>
    </row>
    <row r="103" spans="1:12" x14ac:dyDescent="0.25">
      <c r="A103" s="2"/>
      <c r="B103" s="2"/>
      <c r="C103" s="2"/>
      <c r="D103" s="2"/>
      <c r="E103" s="2" t="s">
        <v>106</v>
      </c>
      <c r="F103" s="8">
        <v>998.35</v>
      </c>
      <c r="G103" s="9"/>
      <c r="H103" s="8">
        <v>1125</v>
      </c>
      <c r="I103" s="9"/>
      <c r="J103" s="8">
        <f t="shared" si="8"/>
        <v>-126.65</v>
      </c>
      <c r="K103" s="9"/>
      <c r="L103" s="10">
        <f t="shared" si="9"/>
        <v>0.88741999999999999</v>
      </c>
    </row>
    <row r="104" spans="1:12" x14ac:dyDescent="0.25">
      <c r="A104" s="2"/>
      <c r="B104" s="2"/>
      <c r="C104" s="2"/>
      <c r="D104" s="2"/>
      <c r="E104" s="2" t="s">
        <v>107</v>
      </c>
      <c r="F104" s="8">
        <v>4501.1000000000004</v>
      </c>
      <c r="G104" s="9"/>
      <c r="H104" s="8">
        <v>3900</v>
      </c>
      <c r="I104" s="9"/>
      <c r="J104" s="8">
        <f t="shared" si="8"/>
        <v>601.1</v>
      </c>
      <c r="K104" s="9"/>
      <c r="L104" s="10">
        <f t="shared" si="9"/>
        <v>1.1541300000000001</v>
      </c>
    </row>
    <row r="105" spans="1:12" x14ac:dyDescent="0.25">
      <c r="A105" s="2"/>
      <c r="B105" s="2"/>
      <c r="C105" s="2"/>
      <c r="D105" s="2"/>
      <c r="E105" s="2" t="s">
        <v>108</v>
      </c>
      <c r="F105" s="8">
        <v>7564</v>
      </c>
      <c r="G105" s="9"/>
      <c r="H105" s="8">
        <v>12583.33</v>
      </c>
      <c r="I105" s="9"/>
      <c r="J105" s="8">
        <f t="shared" si="8"/>
        <v>-5019.33</v>
      </c>
      <c r="K105" s="9"/>
      <c r="L105" s="10">
        <f t="shared" si="9"/>
        <v>0.60111000000000003</v>
      </c>
    </row>
    <row r="106" spans="1:12" x14ac:dyDescent="0.25">
      <c r="A106" s="2"/>
      <c r="B106" s="2"/>
      <c r="C106" s="2"/>
      <c r="D106" s="2"/>
      <c r="E106" s="2" t="s">
        <v>109</v>
      </c>
      <c r="F106" s="8">
        <v>8847.36</v>
      </c>
      <c r="G106" s="9"/>
      <c r="H106" s="8">
        <v>12500</v>
      </c>
      <c r="I106" s="9"/>
      <c r="J106" s="8">
        <f t="shared" si="8"/>
        <v>-3652.64</v>
      </c>
      <c r="K106" s="9"/>
      <c r="L106" s="10">
        <f t="shared" si="9"/>
        <v>0.70779000000000003</v>
      </c>
    </row>
    <row r="107" spans="1:12" x14ac:dyDescent="0.25">
      <c r="A107" s="2"/>
      <c r="B107" s="2"/>
      <c r="C107" s="2"/>
      <c r="D107" s="2"/>
      <c r="E107" s="2" t="s">
        <v>110</v>
      </c>
      <c r="F107" s="8">
        <v>2049.67</v>
      </c>
      <c r="G107" s="9"/>
      <c r="H107" s="8">
        <v>2800</v>
      </c>
      <c r="I107" s="9"/>
      <c r="J107" s="8">
        <f t="shared" si="8"/>
        <v>-750.33</v>
      </c>
      <c r="K107" s="9"/>
      <c r="L107" s="10">
        <f t="shared" si="9"/>
        <v>0.73202999999999996</v>
      </c>
    </row>
    <row r="108" spans="1:12" x14ac:dyDescent="0.25">
      <c r="A108" s="2"/>
      <c r="B108" s="2"/>
      <c r="C108" s="2"/>
      <c r="D108" s="2"/>
      <c r="E108" s="2" t="s">
        <v>111</v>
      </c>
      <c r="F108" s="8">
        <v>5697.8</v>
      </c>
      <c r="G108" s="9"/>
      <c r="H108" s="8">
        <v>5450</v>
      </c>
      <c r="I108" s="9"/>
      <c r="J108" s="8">
        <f t="shared" si="8"/>
        <v>247.8</v>
      </c>
      <c r="K108" s="9"/>
      <c r="L108" s="10">
        <f t="shared" si="9"/>
        <v>1.0454699999999999</v>
      </c>
    </row>
    <row r="109" spans="1:12" x14ac:dyDescent="0.25">
      <c r="A109" s="2"/>
      <c r="B109" s="2"/>
      <c r="C109" s="2"/>
      <c r="D109" s="2"/>
      <c r="E109" s="2" t="s">
        <v>112</v>
      </c>
      <c r="F109" s="8">
        <v>12000</v>
      </c>
      <c r="G109" s="9"/>
      <c r="H109" s="8">
        <v>12041.67</v>
      </c>
      <c r="I109" s="9"/>
      <c r="J109" s="8">
        <f t="shared" si="8"/>
        <v>-41.67</v>
      </c>
      <c r="K109" s="9"/>
      <c r="L109" s="10">
        <f t="shared" si="9"/>
        <v>0.99653999999999998</v>
      </c>
    </row>
    <row r="110" spans="1:12" x14ac:dyDescent="0.25">
      <c r="A110" s="2"/>
      <c r="B110" s="2"/>
      <c r="C110" s="2"/>
      <c r="D110" s="2"/>
      <c r="E110" s="2" t="s">
        <v>113</v>
      </c>
      <c r="F110" s="8">
        <v>0</v>
      </c>
      <c r="G110" s="9"/>
      <c r="H110" s="8">
        <v>2741.67</v>
      </c>
      <c r="I110" s="9"/>
      <c r="J110" s="8">
        <f t="shared" si="8"/>
        <v>-2741.67</v>
      </c>
      <c r="K110" s="9"/>
      <c r="L110" s="10">
        <f t="shared" si="9"/>
        <v>0</v>
      </c>
    </row>
    <row r="111" spans="1:12" x14ac:dyDescent="0.25">
      <c r="A111" s="2"/>
      <c r="B111" s="2"/>
      <c r="C111" s="2"/>
      <c r="D111" s="2"/>
      <c r="E111" s="2" t="s">
        <v>114</v>
      </c>
      <c r="F111" s="8">
        <v>14683.74</v>
      </c>
      <c r="G111" s="9"/>
      <c r="H111" s="8">
        <v>18333.330000000002</v>
      </c>
      <c r="I111" s="9"/>
      <c r="J111" s="8">
        <f t="shared" si="8"/>
        <v>-3649.59</v>
      </c>
      <c r="K111" s="9"/>
      <c r="L111" s="10">
        <f t="shared" si="9"/>
        <v>0.80093000000000003</v>
      </c>
    </row>
    <row r="112" spans="1:12" x14ac:dyDescent="0.25">
      <c r="A112" s="2"/>
      <c r="B112" s="2"/>
      <c r="C112" s="2"/>
      <c r="D112" s="2"/>
      <c r="E112" s="2" t="s">
        <v>115</v>
      </c>
      <c r="F112" s="8">
        <v>2206.08</v>
      </c>
      <c r="G112" s="9"/>
      <c r="H112" s="8">
        <v>2383.33</v>
      </c>
      <c r="I112" s="9"/>
      <c r="J112" s="8">
        <f t="shared" si="8"/>
        <v>-177.25</v>
      </c>
      <c r="K112" s="9"/>
      <c r="L112" s="10">
        <f t="shared" si="9"/>
        <v>0.92562999999999995</v>
      </c>
    </row>
    <row r="113" spans="1:12" x14ac:dyDescent="0.25">
      <c r="A113" s="2"/>
      <c r="B113" s="2"/>
      <c r="C113" s="2"/>
      <c r="D113" s="2"/>
      <c r="E113" s="2" t="s">
        <v>116</v>
      </c>
      <c r="F113" s="8">
        <v>1018.54</v>
      </c>
      <c r="G113" s="9"/>
      <c r="H113" s="8">
        <v>458.33</v>
      </c>
      <c r="I113" s="9"/>
      <c r="J113" s="8">
        <f t="shared" si="8"/>
        <v>560.21</v>
      </c>
      <c r="K113" s="9"/>
      <c r="L113" s="10">
        <f t="shared" si="9"/>
        <v>2.2222900000000001</v>
      </c>
    </row>
    <row r="114" spans="1:12" x14ac:dyDescent="0.25">
      <c r="A114" s="2"/>
      <c r="B114" s="2"/>
      <c r="C114" s="2"/>
      <c r="D114" s="2"/>
      <c r="E114" s="2" t="s">
        <v>117</v>
      </c>
      <c r="F114" s="8">
        <v>1833.43</v>
      </c>
      <c r="G114" s="9"/>
      <c r="H114" s="8">
        <v>791.67</v>
      </c>
      <c r="I114" s="9"/>
      <c r="J114" s="8">
        <f t="shared" si="8"/>
        <v>1041.76</v>
      </c>
      <c r="K114" s="9"/>
      <c r="L114" s="10">
        <f t="shared" si="9"/>
        <v>2.3159000000000001</v>
      </c>
    </row>
    <row r="115" spans="1:12" x14ac:dyDescent="0.25">
      <c r="A115" s="2"/>
      <c r="B115" s="2"/>
      <c r="C115" s="2"/>
      <c r="D115" s="2"/>
      <c r="E115" s="2" t="s">
        <v>118</v>
      </c>
      <c r="F115" s="8">
        <v>508.49</v>
      </c>
      <c r="G115" s="9"/>
      <c r="H115" s="8">
        <v>1620</v>
      </c>
      <c r="I115" s="9"/>
      <c r="J115" s="8">
        <f t="shared" si="8"/>
        <v>-1111.51</v>
      </c>
      <c r="K115" s="9"/>
      <c r="L115" s="10">
        <f t="shared" si="9"/>
        <v>0.31387999999999999</v>
      </c>
    </row>
    <row r="116" spans="1:12" x14ac:dyDescent="0.25">
      <c r="A116" s="2"/>
      <c r="B116" s="2"/>
      <c r="C116" s="2"/>
      <c r="D116" s="2"/>
      <c r="E116" s="2" t="s">
        <v>119</v>
      </c>
      <c r="F116" s="8">
        <v>0</v>
      </c>
      <c r="G116" s="9"/>
      <c r="H116" s="8">
        <v>10000</v>
      </c>
      <c r="I116" s="9"/>
      <c r="J116" s="8">
        <f t="shared" si="8"/>
        <v>-10000</v>
      </c>
      <c r="K116" s="9"/>
      <c r="L116" s="10">
        <f t="shared" si="9"/>
        <v>0</v>
      </c>
    </row>
    <row r="117" spans="1:12" ht="15.75" thickBot="1" x14ac:dyDescent="0.3">
      <c r="A117" s="2"/>
      <c r="B117" s="2"/>
      <c r="C117" s="2"/>
      <c r="D117" s="2"/>
      <c r="E117" s="2" t="s">
        <v>120</v>
      </c>
      <c r="F117" s="11">
        <v>0</v>
      </c>
      <c r="G117" s="9"/>
      <c r="H117" s="11">
        <v>2500</v>
      </c>
      <c r="I117" s="9"/>
      <c r="J117" s="11">
        <f t="shared" si="8"/>
        <v>-2500</v>
      </c>
      <c r="K117" s="9"/>
      <c r="L117" s="12">
        <f t="shared" si="9"/>
        <v>0</v>
      </c>
    </row>
    <row r="118" spans="1:12" x14ac:dyDescent="0.25">
      <c r="A118" s="2"/>
      <c r="B118" s="2"/>
      <c r="C118" s="2"/>
      <c r="D118" s="2" t="s">
        <v>121</v>
      </c>
      <c r="E118" s="2"/>
      <c r="F118" s="8">
        <f>ROUND(SUM(F101:F117),5)</f>
        <v>62311.76</v>
      </c>
      <c r="G118" s="9"/>
      <c r="H118" s="8">
        <f>ROUND(SUM(H101:H117),5)</f>
        <v>89520</v>
      </c>
      <c r="I118" s="9"/>
      <c r="J118" s="8">
        <f t="shared" si="8"/>
        <v>-27208.240000000002</v>
      </c>
      <c r="K118" s="9"/>
      <c r="L118" s="10">
        <f t="shared" si="9"/>
        <v>0.69606999999999997</v>
      </c>
    </row>
    <row r="119" spans="1:12" x14ac:dyDescent="0.25">
      <c r="A119" s="2"/>
      <c r="B119" s="2"/>
      <c r="C119" s="2"/>
      <c r="D119" s="2" t="s">
        <v>122</v>
      </c>
      <c r="E119" s="2"/>
      <c r="F119" s="8"/>
      <c r="G119" s="9"/>
      <c r="H119" s="8"/>
      <c r="I119" s="9"/>
      <c r="J119" s="8"/>
      <c r="K119" s="9"/>
      <c r="L119" s="10"/>
    </row>
    <row r="120" spans="1:12" x14ac:dyDescent="0.25">
      <c r="A120" s="2"/>
      <c r="B120" s="2"/>
      <c r="C120" s="2"/>
      <c r="D120" s="2"/>
      <c r="E120" s="2" t="s">
        <v>123</v>
      </c>
      <c r="F120" s="8">
        <v>132830.35999999999</v>
      </c>
      <c r="G120" s="9"/>
      <c r="H120" s="8">
        <v>143524.82</v>
      </c>
      <c r="I120" s="9"/>
      <c r="J120" s="8">
        <f>ROUND((F120-H120),5)</f>
        <v>-10694.46</v>
      </c>
      <c r="K120" s="9"/>
      <c r="L120" s="10">
        <f>ROUND(IF(H120=0, IF(F120=0, 0, 1), F120/H120),5)</f>
        <v>0.92549000000000003</v>
      </c>
    </row>
    <row r="121" spans="1:12" x14ac:dyDescent="0.25">
      <c r="A121" s="2"/>
      <c r="B121" s="2"/>
      <c r="C121" s="2"/>
      <c r="D121" s="2"/>
      <c r="E121" s="2" t="s">
        <v>124</v>
      </c>
      <c r="F121" s="8">
        <v>0</v>
      </c>
      <c r="G121" s="9"/>
      <c r="H121" s="8">
        <v>20650.13</v>
      </c>
      <c r="I121" s="9"/>
      <c r="J121" s="8">
        <f>ROUND((F121-H121),5)</f>
        <v>-20650.13</v>
      </c>
      <c r="K121" s="9"/>
      <c r="L121" s="10">
        <f>ROUND(IF(H121=0, IF(F121=0, 0, 1), F121/H121),5)</f>
        <v>0</v>
      </c>
    </row>
    <row r="122" spans="1:12" ht="15.75" thickBot="1" x14ac:dyDescent="0.3">
      <c r="A122" s="2"/>
      <c r="B122" s="2"/>
      <c r="C122" s="2"/>
      <c r="D122" s="2"/>
      <c r="E122" s="2" t="s">
        <v>125</v>
      </c>
      <c r="F122" s="11">
        <v>0</v>
      </c>
      <c r="G122" s="9"/>
      <c r="H122" s="11">
        <v>1877.08</v>
      </c>
      <c r="I122" s="9"/>
      <c r="J122" s="11">
        <f>ROUND((F122-H122),5)</f>
        <v>-1877.08</v>
      </c>
      <c r="K122" s="9"/>
      <c r="L122" s="12">
        <f>ROUND(IF(H122=0, IF(F122=0, 0, 1), F122/H122),5)</f>
        <v>0</v>
      </c>
    </row>
    <row r="123" spans="1:12" x14ac:dyDescent="0.25">
      <c r="A123" s="2"/>
      <c r="B123" s="2"/>
      <c r="C123" s="2"/>
      <c r="D123" s="2" t="s">
        <v>126</v>
      </c>
      <c r="E123" s="2"/>
      <c r="F123" s="8">
        <f>ROUND(SUM(F119:F122),5)</f>
        <v>132830.35999999999</v>
      </c>
      <c r="G123" s="9"/>
      <c r="H123" s="8">
        <f>ROUND(SUM(H119:H122),5)</f>
        <v>166052.03</v>
      </c>
      <c r="I123" s="9"/>
      <c r="J123" s="8">
        <f>ROUND((F123-H123),5)</f>
        <v>-33221.67</v>
      </c>
      <c r="K123" s="9"/>
      <c r="L123" s="10">
        <f>ROUND(IF(H123=0, IF(F123=0, 0, 1), F123/H123),5)</f>
        <v>0.79993000000000003</v>
      </c>
    </row>
    <row r="124" spans="1:12" x14ac:dyDescent="0.25">
      <c r="A124" s="2"/>
      <c r="B124" s="2"/>
      <c r="C124" s="2"/>
      <c r="D124" s="2" t="s">
        <v>127</v>
      </c>
      <c r="E124" s="2"/>
      <c r="F124" s="8"/>
      <c r="G124" s="9"/>
      <c r="H124" s="8"/>
      <c r="I124" s="9"/>
      <c r="J124" s="8"/>
      <c r="K124" s="9"/>
      <c r="L124" s="10"/>
    </row>
    <row r="125" spans="1:12" x14ac:dyDescent="0.25">
      <c r="A125" s="2"/>
      <c r="B125" s="2"/>
      <c r="C125" s="2"/>
      <c r="D125" s="2"/>
      <c r="E125" s="2" t="s">
        <v>128</v>
      </c>
      <c r="F125" s="8">
        <v>75</v>
      </c>
      <c r="G125" s="9"/>
      <c r="H125" s="8"/>
      <c r="I125" s="9"/>
      <c r="J125" s="8"/>
      <c r="K125" s="9"/>
      <c r="L125" s="10"/>
    </row>
    <row r="126" spans="1:12" x14ac:dyDescent="0.25">
      <c r="A126" s="2"/>
      <c r="B126" s="2"/>
      <c r="C126" s="2"/>
      <c r="D126" s="2"/>
      <c r="E126" s="2" t="s">
        <v>129</v>
      </c>
      <c r="F126" s="8">
        <v>768.91</v>
      </c>
      <c r="G126" s="9"/>
      <c r="H126" s="8">
        <v>390</v>
      </c>
      <c r="I126" s="9"/>
      <c r="J126" s="8">
        <f t="shared" ref="J126:J139" si="10">ROUND((F126-H126),5)</f>
        <v>378.91</v>
      </c>
      <c r="K126" s="9"/>
      <c r="L126" s="10">
        <f t="shared" ref="L126:L139" si="11">ROUND(IF(H126=0, IF(F126=0, 0, 1), F126/H126),5)</f>
        <v>1.97156</v>
      </c>
    </row>
    <row r="127" spans="1:12" x14ac:dyDescent="0.25">
      <c r="A127" s="2"/>
      <c r="B127" s="2"/>
      <c r="C127" s="2"/>
      <c r="D127" s="2"/>
      <c r="E127" s="2" t="s">
        <v>130</v>
      </c>
      <c r="F127" s="8">
        <v>375.42</v>
      </c>
      <c r="G127" s="9"/>
      <c r="H127" s="8">
        <v>200</v>
      </c>
      <c r="I127" s="9"/>
      <c r="J127" s="8">
        <f t="shared" si="10"/>
        <v>175.42</v>
      </c>
      <c r="K127" s="9"/>
      <c r="L127" s="10">
        <f t="shared" si="11"/>
        <v>1.8771</v>
      </c>
    </row>
    <row r="128" spans="1:12" x14ac:dyDescent="0.25">
      <c r="A128" s="2"/>
      <c r="B128" s="2"/>
      <c r="C128" s="2"/>
      <c r="D128" s="2"/>
      <c r="E128" s="2" t="s">
        <v>131</v>
      </c>
      <c r="F128" s="8">
        <v>0</v>
      </c>
      <c r="G128" s="9"/>
      <c r="H128" s="8">
        <v>25</v>
      </c>
      <c r="I128" s="9"/>
      <c r="J128" s="8">
        <f t="shared" si="10"/>
        <v>-25</v>
      </c>
      <c r="K128" s="9"/>
      <c r="L128" s="10">
        <f t="shared" si="11"/>
        <v>0</v>
      </c>
    </row>
    <row r="129" spans="1:12" x14ac:dyDescent="0.25">
      <c r="A129" s="2"/>
      <c r="B129" s="2"/>
      <c r="C129" s="2"/>
      <c r="D129" s="2"/>
      <c r="E129" s="2" t="s">
        <v>132</v>
      </c>
      <c r="F129" s="8">
        <v>-1315</v>
      </c>
      <c r="G129" s="9"/>
      <c r="H129" s="8">
        <v>125</v>
      </c>
      <c r="I129" s="9"/>
      <c r="J129" s="8">
        <f t="shared" si="10"/>
        <v>-1440</v>
      </c>
      <c r="K129" s="9"/>
      <c r="L129" s="10">
        <f t="shared" si="11"/>
        <v>-10.52</v>
      </c>
    </row>
    <row r="130" spans="1:12" x14ac:dyDescent="0.25">
      <c r="A130" s="2"/>
      <c r="B130" s="2"/>
      <c r="C130" s="2"/>
      <c r="D130" s="2"/>
      <c r="E130" s="2" t="s">
        <v>133</v>
      </c>
      <c r="F130" s="8">
        <v>171.58</v>
      </c>
      <c r="G130" s="9"/>
      <c r="H130" s="8">
        <v>190</v>
      </c>
      <c r="I130" s="9"/>
      <c r="J130" s="8">
        <f t="shared" si="10"/>
        <v>-18.420000000000002</v>
      </c>
      <c r="K130" s="9"/>
      <c r="L130" s="10">
        <f t="shared" si="11"/>
        <v>0.90305000000000002</v>
      </c>
    </row>
    <row r="131" spans="1:12" x14ac:dyDescent="0.25">
      <c r="A131" s="2"/>
      <c r="B131" s="2"/>
      <c r="C131" s="2"/>
      <c r="D131" s="2"/>
      <c r="E131" s="2" t="s">
        <v>134</v>
      </c>
      <c r="F131" s="8">
        <v>43.76</v>
      </c>
      <c r="G131" s="9"/>
      <c r="H131" s="8">
        <v>125</v>
      </c>
      <c r="I131" s="9"/>
      <c r="J131" s="8">
        <f t="shared" si="10"/>
        <v>-81.239999999999995</v>
      </c>
      <c r="K131" s="9"/>
      <c r="L131" s="10">
        <f t="shared" si="11"/>
        <v>0.35008</v>
      </c>
    </row>
    <row r="132" spans="1:12" x14ac:dyDescent="0.25">
      <c r="A132" s="2"/>
      <c r="B132" s="2"/>
      <c r="C132" s="2"/>
      <c r="D132" s="2"/>
      <c r="E132" s="2" t="s">
        <v>135</v>
      </c>
      <c r="F132" s="8">
        <v>369.49</v>
      </c>
      <c r="G132" s="9"/>
      <c r="H132" s="8">
        <v>495</v>
      </c>
      <c r="I132" s="9"/>
      <c r="J132" s="8">
        <f t="shared" si="10"/>
        <v>-125.51</v>
      </c>
      <c r="K132" s="9"/>
      <c r="L132" s="10">
        <f t="shared" si="11"/>
        <v>0.74643999999999999</v>
      </c>
    </row>
    <row r="133" spans="1:12" x14ac:dyDescent="0.25">
      <c r="A133" s="2"/>
      <c r="B133" s="2"/>
      <c r="C133" s="2"/>
      <c r="D133" s="2"/>
      <c r="E133" s="2" t="s">
        <v>136</v>
      </c>
      <c r="F133" s="8">
        <v>0</v>
      </c>
      <c r="G133" s="9"/>
      <c r="H133" s="8">
        <v>50</v>
      </c>
      <c r="I133" s="9"/>
      <c r="J133" s="8">
        <f t="shared" si="10"/>
        <v>-50</v>
      </c>
      <c r="K133" s="9"/>
      <c r="L133" s="10">
        <f t="shared" si="11"/>
        <v>0</v>
      </c>
    </row>
    <row r="134" spans="1:12" x14ac:dyDescent="0.25">
      <c r="A134" s="2"/>
      <c r="B134" s="2"/>
      <c r="C134" s="2"/>
      <c r="D134" s="2"/>
      <c r="E134" s="2" t="s">
        <v>137</v>
      </c>
      <c r="F134" s="8">
        <v>111.94</v>
      </c>
      <c r="G134" s="9"/>
      <c r="H134" s="8">
        <v>765</v>
      </c>
      <c r="I134" s="9"/>
      <c r="J134" s="8">
        <f t="shared" si="10"/>
        <v>-653.05999999999995</v>
      </c>
      <c r="K134" s="9"/>
      <c r="L134" s="10">
        <f t="shared" si="11"/>
        <v>0.14632999999999999</v>
      </c>
    </row>
    <row r="135" spans="1:12" x14ac:dyDescent="0.25">
      <c r="A135" s="2"/>
      <c r="B135" s="2"/>
      <c r="C135" s="2"/>
      <c r="D135" s="2"/>
      <c r="E135" s="2" t="s">
        <v>138</v>
      </c>
      <c r="F135" s="8">
        <v>8308.9</v>
      </c>
      <c r="G135" s="9"/>
      <c r="H135" s="8">
        <v>8000</v>
      </c>
      <c r="I135" s="9"/>
      <c r="J135" s="8">
        <f t="shared" si="10"/>
        <v>308.89999999999998</v>
      </c>
      <c r="K135" s="9"/>
      <c r="L135" s="10">
        <f t="shared" si="11"/>
        <v>1.03861</v>
      </c>
    </row>
    <row r="136" spans="1:12" x14ac:dyDescent="0.25">
      <c r="A136" s="2"/>
      <c r="B136" s="2"/>
      <c r="C136" s="2"/>
      <c r="D136" s="2"/>
      <c r="E136" s="2" t="s">
        <v>139</v>
      </c>
      <c r="F136" s="8">
        <v>1488.29</v>
      </c>
      <c r="G136" s="9"/>
      <c r="H136" s="8">
        <v>1280</v>
      </c>
      <c r="I136" s="9"/>
      <c r="J136" s="8">
        <f t="shared" si="10"/>
        <v>208.29</v>
      </c>
      <c r="K136" s="9"/>
      <c r="L136" s="10">
        <f t="shared" si="11"/>
        <v>1.16273</v>
      </c>
    </row>
    <row r="137" spans="1:12" x14ac:dyDescent="0.25">
      <c r="A137" s="2"/>
      <c r="B137" s="2"/>
      <c r="C137" s="2"/>
      <c r="D137" s="2"/>
      <c r="E137" s="2" t="s">
        <v>140</v>
      </c>
      <c r="F137" s="8">
        <v>485.05</v>
      </c>
      <c r="G137" s="9"/>
      <c r="H137" s="8">
        <v>225</v>
      </c>
      <c r="I137" s="9"/>
      <c r="J137" s="8">
        <f t="shared" si="10"/>
        <v>260.05</v>
      </c>
      <c r="K137" s="9"/>
      <c r="L137" s="10">
        <f t="shared" si="11"/>
        <v>2.15578</v>
      </c>
    </row>
    <row r="138" spans="1:12" ht="15.75" thickBot="1" x14ac:dyDescent="0.3">
      <c r="A138" s="2"/>
      <c r="B138" s="2"/>
      <c r="C138" s="2"/>
      <c r="D138" s="2"/>
      <c r="E138" s="2" t="s">
        <v>141</v>
      </c>
      <c r="F138" s="11">
        <v>0</v>
      </c>
      <c r="G138" s="9"/>
      <c r="H138" s="11">
        <v>208</v>
      </c>
      <c r="I138" s="9"/>
      <c r="J138" s="11">
        <f t="shared" si="10"/>
        <v>-208</v>
      </c>
      <c r="K138" s="9"/>
      <c r="L138" s="12">
        <f t="shared" si="11"/>
        <v>0</v>
      </c>
    </row>
    <row r="139" spans="1:12" x14ac:dyDescent="0.25">
      <c r="A139" s="2"/>
      <c r="B139" s="2"/>
      <c r="C139" s="2"/>
      <c r="D139" s="2" t="s">
        <v>142</v>
      </c>
      <c r="E139" s="2"/>
      <c r="F139" s="8">
        <f>ROUND(SUM(F124:F138),5)</f>
        <v>10883.34</v>
      </c>
      <c r="G139" s="9"/>
      <c r="H139" s="8">
        <f>ROUND(SUM(H124:H138),5)</f>
        <v>12078</v>
      </c>
      <c r="I139" s="9"/>
      <c r="J139" s="8">
        <f t="shared" si="10"/>
        <v>-1194.6600000000001</v>
      </c>
      <c r="K139" s="9"/>
      <c r="L139" s="10">
        <f t="shared" si="11"/>
        <v>0.90108999999999995</v>
      </c>
    </row>
    <row r="140" spans="1:12" x14ac:dyDescent="0.25">
      <c r="A140" s="2"/>
      <c r="B140" s="2"/>
      <c r="C140" s="2"/>
      <c r="D140" s="2" t="s">
        <v>143</v>
      </c>
      <c r="E140" s="2"/>
      <c r="F140" s="8"/>
      <c r="G140" s="9"/>
      <c r="H140" s="8"/>
      <c r="I140" s="9"/>
      <c r="J140" s="8"/>
      <c r="K140" s="9"/>
      <c r="L140" s="10"/>
    </row>
    <row r="141" spans="1:12" x14ac:dyDescent="0.25">
      <c r="A141" s="2"/>
      <c r="B141" s="2"/>
      <c r="C141" s="2"/>
      <c r="D141" s="2"/>
      <c r="E141" s="2" t="s">
        <v>144</v>
      </c>
      <c r="F141" s="8">
        <v>0</v>
      </c>
      <c r="G141" s="9"/>
      <c r="H141" s="8">
        <v>350</v>
      </c>
      <c r="I141" s="9"/>
      <c r="J141" s="8">
        <f t="shared" ref="J141:J149" si="12">ROUND((F141-H141),5)</f>
        <v>-350</v>
      </c>
      <c r="K141" s="9"/>
      <c r="L141" s="10">
        <f t="shared" ref="L141:L149" si="13">ROUND(IF(H141=0, IF(F141=0, 0, 1), F141/H141),5)</f>
        <v>0</v>
      </c>
    </row>
    <row r="142" spans="1:12" x14ac:dyDescent="0.25">
      <c r="A142" s="2"/>
      <c r="B142" s="2"/>
      <c r="C142" s="2"/>
      <c r="D142" s="2"/>
      <c r="E142" s="2" t="s">
        <v>145</v>
      </c>
      <c r="F142" s="8">
        <v>0</v>
      </c>
      <c r="G142" s="9"/>
      <c r="H142" s="8">
        <v>100</v>
      </c>
      <c r="I142" s="9"/>
      <c r="J142" s="8">
        <f t="shared" si="12"/>
        <v>-100</v>
      </c>
      <c r="K142" s="9"/>
      <c r="L142" s="10">
        <f t="shared" si="13"/>
        <v>0</v>
      </c>
    </row>
    <row r="143" spans="1:12" x14ac:dyDescent="0.25">
      <c r="A143" s="2"/>
      <c r="B143" s="2"/>
      <c r="C143" s="2"/>
      <c r="D143" s="2"/>
      <c r="E143" s="2" t="s">
        <v>146</v>
      </c>
      <c r="F143" s="8">
        <v>0</v>
      </c>
      <c r="G143" s="9"/>
      <c r="H143" s="8">
        <v>75</v>
      </c>
      <c r="I143" s="9"/>
      <c r="J143" s="8">
        <f t="shared" si="12"/>
        <v>-75</v>
      </c>
      <c r="K143" s="9"/>
      <c r="L143" s="10">
        <f t="shared" si="13"/>
        <v>0</v>
      </c>
    </row>
    <row r="144" spans="1:12" x14ac:dyDescent="0.25">
      <c r="A144" s="2"/>
      <c r="B144" s="2"/>
      <c r="C144" s="2"/>
      <c r="D144" s="2"/>
      <c r="E144" s="2" t="s">
        <v>147</v>
      </c>
      <c r="F144" s="8">
        <v>0</v>
      </c>
      <c r="G144" s="9"/>
      <c r="H144" s="8">
        <v>350</v>
      </c>
      <c r="I144" s="9"/>
      <c r="J144" s="8">
        <f t="shared" si="12"/>
        <v>-350</v>
      </c>
      <c r="K144" s="9"/>
      <c r="L144" s="10">
        <f t="shared" si="13"/>
        <v>0</v>
      </c>
    </row>
    <row r="145" spans="1:12" x14ac:dyDescent="0.25">
      <c r="A145" s="2"/>
      <c r="B145" s="2"/>
      <c r="C145" s="2"/>
      <c r="D145" s="2"/>
      <c r="E145" s="2" t="s">
        <v>148</v>
      </c>
      <c r="F145" s="8">
        <v>0</v>
      </c>
      <c r="G145" s="9"/>
      <c r="H145" s="8">
        <v>512</v>
      </c>
      <c r="I145" s="9"/>
      <c r="J145" s="8">
        <f t="shared" si="12"/>
        <v>-512</v>
      </c>
      <c r="K145" s="9"/>
      <c r="L145" s="10">
        <f t="shared" si="13"/>
        <v>0</v>
      </c>
    </row>
    <row r="146" spans="1:12" x14ac:dyDescent="0.25">
      <c r="A146" s="2"/>
      <c r="B146" s="2"/>
      <c r="C146" s="2"/>
      <c r="D146" s="2"/>
      <c r="E146" s="2" t="s">
        <v>149</v>
      </c>
      <c r="F146" s="8">
        <v>0</v>
      </c>
      <c r="G146" s="9"/>
      <c r="H146" s="8">
        <v>0</v>
      </c>
      <c r="I146" s="9"/>
      <c r="J146" s="8">
        <f t="shared" si="12"/>
        <v>0</v>
      </c>
      <c r="K146" s="9"/>
      <c r="L146" s="10">
        <f t="shared" si="13"/>
        <v>0</v>
      </c>
    </row>
    <row r="147" spans="1:12" x14ac:dyDescent="0.25">
      <c r="A147" s="2"/>
      <c r="B147" s="2"/>
      <c r="C147" s="2"/>
      <c r="D147" s="2"/>
      <c r="E147" s="2" t="s">
        <v>150</v>
      </c>
      <c r="F147" s="8">
        <v>0</v>
      </c>
      <c r="G147" s="9"/>
      <c r="H147" s="8">
        <v>200</v>
      </c>
      <c r="I147" s="9"/>
      <c r="J147" s="8">
        <f t="shared" si="12"/>
        <v>-200</v>
      </c>
      <c r="K147" s="9"/>
      <c r="L147" s="10">
        <f t="shared" si="13"/>
        <v>0</v>
      </c>
    </row>
    <row r="148" spans="1:12" ht="15.75" thickBot="1" x14ac:dyDescent="0.3">
      <c r="A148" s="2"/>
      <c r="B148" s="2"/>
      <c r="C148" s="2"/>
      <c r="D148" s="2"/>
      <c r="E148" s="2" t="s">
        <v>151</v>
      </c>
      <c r="F148" s="11">
        <v>0</v>
      </c>
      <c r="G148" s="9"/>
      <c r="H148" s="11">
        <v>0</v>
      </c>
      <c r="I148" s="9"/>
      <c r="J148" s="11">
        <f t="shared" si="12"/>
        <v>0</v>
      </c>
      <c r="K148" s="9"/>
      <c r="L148" s="12">
        <f t="shared" si="13"/>
        <v>0</v>
      </c>
    </row>
    <row r="149" spans="1:12" x14ac:dyDescent="0.25">
      <c r="A149" s="2"/>
      <c r="B149" s="2"/>
      <c r="C149" s="2"/>
      <c r="D149" s="2" t="s">
        <v>152</v>
      </c>
      <c r="E149" s="2"/>
      <c r="F149" s="8">
        <f>ROUND(SUM(F140:F148),5)</f>
        <v>0</v>
      </c>
      <c r="G149" s="9"/>
      <c r="H149" s="8">
        <f>ROUND(SUM(H140:H148),5)</f>
        <v>1587</v>
      </c>
      <c r="I149" s="9"/>
      <c r="J149" s="8">
        <f t="shared" si="12"/>
        <v>-1587</v>
      </c>
      <c r="K149" s="9"/>
      <c r="L149" s="10">
        <f t="shared" si="13"/>
        <v>0</v>
      </c>
    </row>
    <row r="150" spans="1:12" x14ac:dyDescent="0.25">
      <c r="A150" s="2"/>
      <c r="B150" s="2"/>
      <c r="C150" s="2"/>
      <c r="D150" s="2" t="s">
        <v>153</v>
      </c>
      <c r="E150" s="2"/>
      <c r="F150" s="8"/>
      <c r="G150" s="9"/>
      <c r="H150" s="8"/>
      <c r="I150" s="9"/>
      <c r="J150" s="8"/>
      <c r="K150" s="9"/>
      <c r="L150" s="10"/>
    </row>
    <row r="151" spans="1:12" x14ac:dyDescent="0.25">
      <c r="A151" s="2"/>
      <c r="B151" s="2"/>
      <c r="C151" s="2"/>
      <c r="D151" s="2"/>
      <c r="E151" s="2" t="s">
        <v>154</v>
      </c>
      <c r="F151" s="8">
        <v>4417.75</v>
      </c>
      <c r="G151" s="9"/>
      <c r="H151" s="8">
        <v>2700</v>
      </c>
      <c r="I151" s="9"/>
      <c r="J151" s="8">
        <f t="shared" ref="J151:J181" si="14">ROUND((F151-H151),5)</f>
        <v>1717.75</v>
      </c>
      <c r="K151" s="9"/>
      <c r="L151" s="10">
        <f t="shared" ref="L151:L181" si="15">ROUND(IF(H151=0, IF(F151=0, 0, 1), F151/H151),5)</f>
        <v>1.6362000000000001</v>
      </c>
    </row>
    <row r="152" spans="1:12" x14ac:dyDescent="0.25">
      <c r="A152" s="2"/>
      <c r="B152" s="2"/>
      <c r="C152" s="2"/>
      <c r="D152" s="2"/>
      <c r="E152" s="2" t="s">
        <v>155</v>
      </c>
      <c r="F152" s="8">
        <v>880</v>
      </c>
      <c r="G152" s="9"/>
      <c r="H152" s="8">
        <v>1463</v>
      </c>
      <c r="I152" s="9"/>
      <c r="J152" s="8">
        <f t="shared" si="14"/>
        <v>-583</v>
      </c>
      <c r="K152" s="9"/>
      <c r="L152" s="10">
        <f t="shared" si="15"/>
        <v>0.60150000000000003</v>
      </c>
    </row>
    <row r="153" spans="1:12" x14ac:dyDescent="0.25">
      <c r="A153" s="2"/>
      <c r="B153" s="2"/>
      <c r="C153" s="2"/>
      <c r="D153" s="2"/>
      <c r="E153" s="2" t="s">
        <v>156</v>
      </c>
      <c r="F153" s="8">
        <v>371.4</v>
      </c>
      <c r="G153" s="9"/>
      <c r="H153" s="8">
        <v>500</v>
      </c>
      <c r="I153" s="9"/>
      <c r="J153" s="8">
        <f t="shared" si="14"/>
        <v>-128.6</v>
      </c>
      <c r="K153" s="9"/>
      <c r="L153" s="10">
        <f t="shared" si="15"/>
        <v>0.74280000000000002</v>
      </c>
    </row>
    <row r="154" spans="1:12" x14ac:dyDescent="0.25">
      <c r="A154" s="2"/>
      <c r="B154" s="2"/>
      <c r="C154" s="2"/>
      <c r="D154" s="2"/>
      <c r="E154" s="2" t="s">
        <v>157</v>
      </c>
      <c r="F154" s="8">
        <v>700</v>
      </c>
      <c r="G154" s="9"/>
      <c r="H154" s="8">
        <v>1733</v>
      </c>
      <c r="I154" s="9"/>
      <c r="J154" s="8">
        <f t="shared" si="14"/>
        <v>-1033</v>
      </c>
      <c r="K154" s="9"/>
      <c r="L154" s="10">
        <f t="shared" si="15"/>
        <v>0.40392</v>
      </c>
    </row>
    <row r="155" spans="1:12" x14ac:dyDescent="0.25">
      <c r="A155" s="2"/>
      <c r="B155" s="2"/>
      <c r="C155" s="2"/>
      <c r="D155" s="2"/>
      <c r="E155" s="2" t="s">
        <v>158</v>
      </c>
      <c r="F155" s="8">
        <v>760.26</v>
      </c>
      <c r="G155" s="9"/>
      <c r="H155" s="8">
        <v>757</v>
      </c>
      <c r="I155" s="9"/>
      <c r="J155" s="8">
        <f t="shared" si="14"/>
        <v>3.26</v>
      </c>
      <c r="K155" s="9"/>
      <c r="L155" s="10">
        <f t="shared" si="15"/>
        <v>1.00431</v>
      </c>
    </row>
    <row r="156" spans="1:12" x14ac:dyDescent="0.25">
      <c r="A156" s="2"/>
      <c r="B156" s="2"/>
      <c r="C156" s="2"/>
      <c r="D156" s="2"/>
      <c r="E156" s="2" t="s">
        <v>159</v>
      </c>
      <c r="F156" s="8">
        <v>634.38</v>
      </c>
      <c r="G156" s="9"/>
      <c r="H156" s="8">
        <v>1750</v>
      </c>
      <c r="I156" s="9"/>
      <c r="J156" s="8">
        <f t="shared" si="14"/>
        <v>-1115.6199999999999</v>
      </c>
      <c r="K156" s="9"/>
      <c r="L156" s="10">
        <f t="shared" si="15"/>
        <v>0.36249999999999999</v>
      </c>
    </row>
    <row r="157" spans="1:12" x14ac:dyDescent="0.25">
      <c r="A157" s="2"/>
      <c r="B157" s="2"/>
      <c r="C157" s="2"/>
      <c r="D157" s="2"/>
      <c r="E157" s="2" t="s">
        <v>160</v>
      </c>
      <c r="F157" s="8">
        <v>0</v>
      </c>
      <c r="G157" s="9"/>
      <c r="H157" s="8">
        <v>471</v>
      </c>
      <c r="I157" s="9"/>
      <c r="J157" s="8">
        <f t="shared" si="14"/>
        <v>-471</v>
      </c>
      <c r="K157" s="9"/>
      <c r="L157" s="10">
        <f t="shared" si="15"/>
        <v>0</v>
      </c>
    </row>
    <row r="158" spans="1:12" x14ac:dyDescent="0.25">
      <c r="A158" s="2"/>
      <c r="B158" s="2"/>
      <c r="C158" s="2"/>
      <c r="D158" s="2"/>
      <c r="E158" s="2" t="s">
        <v>161</v>
      </c>
      <c r="F158" s="8">
        <v>397.78</v>
      </c>
      <c r="G158" s="9"/>
      <c r="H158" s="8">
        <v>398</v>
      </c>
      <c r="I158" s="9"/>
      <c r="J158" s="8">
        <f t="shared" si="14"/>
        <v>-0.22</v>
      </c>
      <c r="K158" s="9"/>
      <c r="L158" s="10">
        <f t="shared" si="15"/>
        <v>0.99944999999999995</v>
      </c>
    </row>
    <row r="159" spans="1:12" x14ac:dyDescent="0.25">
      <c r="A159" s="2"/>
      <c r="B159" s="2"/>
      <c r="C159" s="2"/>
      <c r="D159" s="2"/>
      <c r="E159" s="2" t="s">
        <v>162</v>
      </c>
      <c r="F159" s="8">
        <v>4419.32</v>
      </c>
      <c r="G159" s="9"/>
      <c r="H159" s="8">
        <v>4549</v>
      </c>
      <c r="I159" s="9"/>
      <c r="J159" s="8">
        <f t="shared" si="14"/>
        <v>-129.68</v>
      </c>
      <c r="K159" s="9"/>
      <c r="L159" s="10">
        <f t="shared" si="15"/>
        <v>0.97148999999999996</v>
      </c>
    </row>
    <row r="160" spans="1:12" x14ac:dyDescent="0.25">
      <c r="A160" s="2"/>
      <c r="B160" s="2"/>
      <c r="C160" s="2"/>
      <c r="D160" s="2"/>
      <c r="E160" s="2" t="s">
        <v>163</v>
      </c>
      <c r="F160" s="8">
        <v>2274.59</v>
      </c>
      <c r="G160" s="9"/>
      <c r="H160" s="8">
        <v>1000</v>
      </c>
      <c r="I160" s="9"/>
      <c r="J160" s="8">
        <f t="shared" si="14"/>
        <v>1274.5899999999999</v>
      </c>
      <c r="K160" s="9"/>
      <c r="L160" s="10">
        <f t="shared" si="15"/>
        <v>2.2745899999999999</v>
      </c>
    </row>
    <row r="161" spans="1:12" x14ac:dyDescent="0.25">
      <c r="A161" s="2"/>
      <c r="B161" s="2"/>
      <c r="C161" s="2"/>
      <c r="D161" s="2"/>
      <c r="E161" s="2" t="s">
        <v>164</v>
      </c>
      <c r="F161" s="8">
        <v>2184.91</v>
      </c>
      <c r="G161" s="9"/>
      <c r="H161" s="8">
        <v>1062</v>
      </c>
      <c r="I161" s="9"/>
      <c r="J161" s="8">
        <f t="shared" si="14"/>
        <v>1122.9100000000001</v>
      </c>
      <c r="K161" s="9"/>
      <c r="L161" s="10">
        <f t="shared" si="15"/>
        <v>2.05735</v>
      </c>
    </row>
    <row r="162" spans="1:12" x14ac:dyDescent="0.25">
      <c r="A162" s="2"/>
      <c r="B162" s="2"/>
      <c r="C162" s="2"/>
      <c r="D162" s="2"/>
      <c r="E162" s="2" t="s">
        <v>165</v>
      </c>
      <c r="F162" s="8">
        <v>0</v>
      </c>
      <c r="G162" s="9"/>
      <c r="H162" s="8">
        <v>250</v>
      </c>
      <c r="I162" s="9"/>
      <c r="J162" s="8">
        <f t="shared" si="14"/>
        <v>-250</v>
      </c>
      <c r="K162" s="9"/>
      <c r="L162" s="10">
        <f t="shared" si="15"/>
        <v>0</v>
      </c>
    </row>
    <row r="163" spans="1:12" x14ac:dyDescent="0.25">
      <c r="A163" s="2"/>
      <c r="B163" s="2"/>
      <c r="C163" s="2"/>
      <c r="D163" s="2"/>
      <c r="E163" s="2" t="s">
        <v>166</v>
      </c>
      <c r="F163" s="8">
        <v>0</v>
      </c>
      <c r="G163" s="9"/>
      <c r="H163" s="8">
        <v>100</v>
      </c>
      <c r="I163" s="9"/>
      <c r="J163" s="8">
        <f t="shared" si="14"/>
        <v>-100</v>
      </c>
      <c r="K163" s="9"/>
      <c r="L163" s="10">
        <f t="shared" si="15"/>
        <v>0</v>
      </c>
    </row>
    <row r="164" spans="1:12" x14ac:dyDescent="0.25">
      <c r="A164" s="2"/>
      <c r="B164" s="2"/>
      <c r="C164" s="2"/>
      <c r="D164" s="2"/>
      <c r="E164" s="2" t="s">
        <v>167</v>
      </c>
      <c r="F164" s="8">
        <v>4393.17</v>
      </c>
      <c r="G164" s="9"/>
      <c r="H164" s="8">
        <v>6000</v>
      </c>
      <c r="I164" s="9"/>
      <c r="J164" s="8">
        <f t="shared" si="14"/>
        <v>-1606.83</v>
      </c>
      <c r="K164" s="9"/>
      <c r="L164" s="10">
        <f t="shared" si="15"/>
        <v>0.73219999999999996</v>
      </c>
    </row>
    <row r="165" spans="1:12" x14ac:dyDescent="0.25">
      <c r="A165" s="2"/>
      <c r="B165" s="2"/>
      <c r="C165" s="2"/>
      <c r="D165" s="2"/>
      <c r="E165" s="2" t="s">
        <v>168</v>
      </c>
      <c r="F165" s="8">
        <v>50752.23</v>
      </c>
      <c r="G165" s="9"/>
      <c r="H165" s="8">
        <v>52000</v>
      </c>
      <c r="I165" s="9"/>
      <c r="J165" s="8">
        <f t="shared" si="14"/>
        <v>-1247.77</v>
      </c>
      <c r="K165" s="9"/>
      <c r="L165" s="10">
        <f t="shared" si="15"/>
        <v>0.97599999999999998</v>
      </c>
    </row>
    <row r="166" spans="1:12" x14ac:dyDescent="0.25">
      <c r="A166" s="2"/>
      <c r="B166" s="2"/>
      <c r="C166" s="2"/>
      <c r="D166" s="2"/>
      <c r="E166" s="2" t="s">
        <v>169</v>
      </c>
      <c r="F166" s="8">
        <v>11924.7</v>
      </c>
      <c r="G166" s="9"/>
      <c r="H166" s="8">
        <v>10000</v>
      </c>
      <c r="I166" s="9"/>
      <c r="J166" s="8">
        <f t="shared" si="14"/>
        <v>1924.7</v>
      </c>
      <c r="K166" s="9"/>
      <c r="L166" s="10">
        <f t="shared" si="15"/>
        <v>1.1924699999999999</v>
      </c>
    </row>
    <row r="167" spans="1:12" x14ac:dyDescent="0.25">
      <c r="A167" s="2"/>
      <c r="B167" s="2"/>
      <c r="C167" s="2"/>
      <c r="D167" s="2"/>
      <c r="E167" s="2" t="s">
        <v>170</v>
      </c>
      <c r="F167" s="8">
        <v>3151.97</v>
      </c>
      <c r="G167" s="9"/>
      <c r="H167" s="8">
        <v>2659</v>
      </c>
      <c r="I167" s="9"/>
      <c r="J167" s="8">
        <f t="shared" si="14"/>
        <v>492.97</v>
      </c>
      <c r="K167" s="9"/>
      <c r="L167" s="10">
        <f t="shared" si="15"/>
        <v>1.1854</v>
      </c>
    </row>
    <row r="168" spans="1:12" x14ac:dyDescent="0.25">
      <c r="A168" s="2"/>
      <c r="B168" s="2"/>
      <c r="C168" s="2"/>
      <c r="D168" s="2"/>
      <c r="E168" s="2" t="s">
        <v>171</v>
      </c>
      <c r="F168" s="8">
        <v>-101.18</v>
      </c>
      <c r="G168" s="9"/>
      <c r="H168" s="8">
        <v>194</v>
      </c>
      <c r="I168" s="9"/>
      <c r="J168" s="8">
        <f t="shared" si="14"/>
        <v>-295.18</v>
      </c>
      <c r="K168" s="9"/>
      <c r="L168" s="10">
        <f t="shared" si="15"/>
        <v>-0.52154999999999996</v>
      </c>
    </row>
    <row r="169" spans="1:12" x14ac:dyDescent="0.25">
      <c r="A169" s="2"/>
      <c r="B169" s="2"/>
      <c r="C169" s="2"/>
      <c r="D169" s="2"/>
      <c r="E169" s="2" t="s">
        <v>172</v>
      </c>
      <c r="F169" s="8">
        <v>0</v>
      </c>
      <c r="G169" s="9"/>
      <c r="H169" s="8">
        <v>167</v>
      </c>
      <c r="I169" s="9"/>
      <c r="J169" s="8">
        <f t="shared" si="14"/>
        <v>-167</v>
      </c>
      <c r="K169" s="9"/>
      <c r="L169" s="10">
        <f t="shared" si="15"/>
        <v>0</v>
      </c>
    </row>
    <row r="170" spans="1:12" x14ac:dyDescent="0.25">
      <c r="A170" s="2"/>
      <c r="B170" s="2"/>
      <c r="C170" s="2"/>
      <c r="D170" s="2"/>
      <c r="E170" s="2" t="s">
        <v>173</v>
      </c>
      <c r="F170" s="8">
        <v>0</v>
      </c>
      <c r="G170" s="9"/>
      <c r="H170" s="8">
        <v>95</v>
      </c>
      <c r="I170" s="9"/>
      <c r="J170" s="8">
        <f t="shared" si="14"/>
        <v>-95</v>
      </c>
      <c r="K170" s="9"/>
      <c r="L170" s="10">
        <f t="shared" si="15"/>
        <v>0</v>
      </c>
    </row>
    <row r="171" spans="1:12" x14ac:dyDescent="0.25">
      <c r="A171" s="2"/>
      <c r="B171" s="2"/>
      <c r="C171" s="2"/>
      <c r="D171" s="2"/>
      <c r="E171" s="2" t="s">
        <v>174</v>
      </c>
      <c r="F171" s="8">
        <v>448.95</v>
      </c>
      <c r="G171" s="9"/>
      <c r="H171" s="8">
        <v>755</v>
      </c>
      <c r="I171" s="9"/>
      <c r="J171" s="8">
        <f t="shared" si="14"/>
        <v>-306.05</v>
      </c>
      <c r="K171" s="9"/>
      <c r="L171" s="10">
        <f t="shared" si="15"/>
        <v>0.59463999999999995</v>
      </c>
    </row>
    <row r="172" spans="1:12" x14ac:dyDescent="0.25">
      <c r="A172" s="2"/>
      <c r="B172" s="2"/>
      <c r="C172" s="2"/>
      <c r="D172" s="2"/>
      <c r="E172" s="2" t="s">
        <v>175</v>
      </c>
      <c r="F172" s="8">
        <v>527.21</v>
      </c>
      <c r="G172" s="9"/>
      <c r="H172" s="8">
        <v>1400</v>
      </c>
      <c r="I172" s="9"/>
      <c r="J172" s="8">
        <f t="shared" si="14"/>
        <v>-872.79</v>
      </c>
      <c r="K172" s="9"/>
      <c r="L172" s="10">
        <f t="shared" si="15"/>
        <v>0.37658000000000003</v>
      </c>
    </row>
    <row r="173" spans="1:12" x14ac:dyDescent="0.25">
      <c r="A173" s="2"/>
      <c r="B173" s="2"/>
      <c r="C173" s="2"/>
      <c r="D173" s="2"/>
      <c r="E173" s="2" t="s">
        <v>176</v>
      </c>
      <c r="F173" s="8">
        <v>0</v>
      </c>
      <c r="G173" s="9"/>
      <c r="H173" s="8">
        <v>400</v>
      </c>
      <c r="I173" s="9"/>
      <c r="J173" s="8">
        <f t="shared" si="14"/>
        <v>-400</v>
      </c>
      <c r="K173" s="9"/>
      <c r="L173" s="10">
        <f t="shared" si="15"/>
        <v>0</v>
      </c>
    </row>
    <row r="174" spans="1:12" x14ac:dyDescent="0.25">
      <c r="A174" s="2"/>
      <c r="B174" s="2"/>
      <c r="C174" s="2"/>
      <c r="D174" s="2"/>
      <c r="E174" s="2" t="s">
        <v>177</v>
      </c>
      <c r="F174" s="8">
        <v>225</v>
      </c>
      <c r="G174" s="9"/>
      <c r="H174" s="8">
        <v>225</v>
      </c>
      <c r="I174" s="9"/>
      <c r="J174" s="8">
        <f t="shared" si="14"/>
        <v>0</v>
      </c>
      <c r="K174" s="9"/>
      <c r="L174" s="10">
        <f t="shared" si="15"/>
        <v>1</v>
      </c>
    </row>
    <row r="175" spans="1:12" x14ac:dyDescent="0.25">
      <c r="A175" s="2"/>
      <c r="B175" s="2"/>
      <c r="C175" s="2"/>
      <c r="D175" s="2"/>
      <c r="E175" s="2" t="s">
        <v>178</v>
      </c>
      <c r="F175" s="8">
        <v>666.65</v>
      </c>
      <c r="G175" s="9"/>
      <c r="H175" s="8">
        <v>468</v>
      </c>
      <c r="I175" s="9"/>
      <c r="J175" s="8">
        <f t="shared" si="14"/>
        <v>198.65</v>
      </c>
      <c r="K175" s="9"/>
      <c r="L175" s="10">
        <f t="shared" si="15"/>
        <v>1.4244699999999999</v>
      </c>
    </row>
    <row r="176" spans="1:12" x14ac:dyDescent="0.25">
      <c r="A176" s="2"/>
      <c r="B176" s="2"/>
      <c r="C176" s="2"/>
      <c r="D176" s="2"/>
      <c r="E176" s="2" t="s">
        <v>179</v>
      </c>
      <c r="F176" s="8">
        <v>0</v>
      </c>
      <c r="G176" s="9"/>
      <c r="H176" s="8">
        <v>300</v>
      </c>
      <c r="I176" s="9"/>
      <c r="J176" s="8">
        <f t="shared" si="14"/>
        <v>-300</v>
      </c>
      <c r="K176" s="9"/>
      <c r="L176" s="10">
        <f t="shared" si="15"/>
        <v>0</v>
      </c>
    </row>
    <row r="177" spans="1:12" x14ac:dyDescent="0.25">
      <c r="A177" s="2"/>
      <c r="B177" s="2"/>
      <c r="C177" s="2"/>
      <c r="D177" s="2"/>
      <c r="E177" s="2" t="s">
        <v>180</v>
      </c>
      <c r="F177" s="8">
        <v>3745.83</v>
      </c>
      <c r="G177" s="9"/>
      <c r="H177" s="8">
        <v>3000</v>
      </c>
      <c r="I177" s="9"/>
      <c r="J177" s="8">
        <f t="shared" si="14"/>
        <v>745.83</v>
      </c>
      <c r="K177" s="9"/>
      <c r="L177" s="10">
        <f t="shared" si="15"/>
        <v>1.24861</v>
      </c>
    </row>
    <row r="178" spans="1:12" ht="15.75" thickBot="1" x14ac:dyDescent="0.3">
      <c r="A178" s="2"/>
      <c r="B178" s="2"/>
      <c r="C178" s="2"/>
      <c r="D178" s="2"/>
      <c r="E178" s="2" t="s">
        <v>181</v>
      </c>
      <c r="F178" s="13">
        <v>374.84</v>
      </c>
      <c r="G178" s="9"/>
      <c r="H178" s="13">
        <v>350</v>
      </c>
      <c r="I178" s="9"/>
      <c r="J178" s="13">
        <f t="shared" si="14"/>
        <v>24.84</v>
      </c>
      <c r="K178" s="9"/>
      <c r="L178" s="14">
        <f t="shared" si="15"/>
        <v>1.07097</v>
      </c>
    </row>
    <row r="179" spans="1:12" ht="15.75" thickBot="1" x14ac:dyDescent="0.3">
      <c r="A179" s="2"/>
      <c r="B179" s="2"/>
      <c r="C179" s="2"/>
      <c r="D179" s="2" t="s">
        <v>182</v>
      </c>
      <c r="E179" s="2"/>
      <c r="F179" s="17">
        <f>ROUND(SUM(F150:F178),5)</f>
        <v>93149.759999999995</v>
      </c>
      <c r="G179" s="9"/>
      <c r="H179" s="17">
        <f>ROUND(SUM(H150:H178),5)</f>
        <v>94746</v>
      </c>
      <c r="I179" s="9"/>
      <c r="J179" s="17">
        <f t="shared" si="14"/>
        <v>-1596.24</v>
      </c>
      <c r="K179" s="9"/>
      <c r="L179" s="18">
        <f t="shared" si="15"/>
        <v>0.98314999999999997</v>
      </c>
    </row>
    <row r="180" spans="1:12" ht="15.75" thickBot="1" x14ac:dyDescent="0.3">
      <c r="A180" s="2"/>
      <c r="B180" s="2"/>
      <c r="C180" s="2" t="s">
        <v>183</v>
      </c>
      <c r="D180" s="2"/>
      <c r="E180" s="2"/>
      <c r="F180" s="17">
        <f>ROUND(F68+F82+F100+F118+F123+F139+F149+F179,5)</f>
        <v>399672.65</v>
      </c>
      <c r="G180" s="9"/>
      <c r="H180" s="17">
        <f>ROUND(H68+H82+H100+H118+H123+H139+H149+H179,5)</f>
        <v>553982.49</v>
      </c>
      <c r="I180" s="9"/>
      <c r="J180" s="17">
        <f t="shared" si="14"/>
        <v>-154309.84</v>
      </c>
      <c r="K180" s="9"/>
      <c r="L180" s="18">
        <f t="shared" si="15"/>
        <v>0.72145000000000004</v>
      </c>
    </row>
    <row r="181" spans="1:12" s="21" customFormat="1" ht="12" thickBot="1" x14ac:dyDescent="0.25">
      <c r="A181" s="2" t="s">
        <v>184</v>
      </c>
      <c r="B181" s="2"/>
      <c r="C181" s="2"/>
      <c r="D181" s="2"/>
      <c r="E181" s="2"/>
      <c r="F181" s="19">
        <f>ROUND(F67-F180,5)</f>
        <v>129179.55</v>
      </c>
      <c r="G181" s="2"/>
      <c r="H181" s="19">
        <f>ROUND(H67-H180,5)</f>
        <v>-32805.49</v>
      </c>
      <c r="I181" s="2"/>
      <c r="J181" s="19">
        <f t="shared" si="14"/>
        <v>161985.04</v>
      </c>
      <c r="K181" s="2"/>
      <c r="L181" s="20">
        <f t="shared" si="15"/>
        <v>-3.9377399999999998</v>
      </c>
    </row>
    <row r="182" spans="1:12" ht="15.75" thickTop="1" x14ac:dyDescent="0.25"/>
  </sheetData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ICON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Chapman</dc:creator>
  <cp:lastModifiedBy>Lynn</cp:lastModifiedBy>
  <dcterms:created xsi:type="dcterms:W3CDTF">2022-09-22T15:22:51Z</dcterms:created>
  <dcterms:modified xsi:type="dcterms:W3CDTF">2022-09-22T20:07:30Z</dcterms:modified>
</cp:coreProperties>
</file>